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Volumes/KINGSTON/ESPACIO WEB/PAULA ZOFFOLI/"/>
    </mc:Choice>
  </mc:AlternateContent>
  <bookViews>
    <workbookView xWindow="0" yWindow="460" windowWidth="24240" windowHeight="13300" tabRatio="801" activeTab="3"/>
  </bookViews>
  <sheets>
    <sheet name="1a. Partida" sheetId="1" r:id="rId1"/>
    <sheet name="2a. Partida" sheetId="2" r:id="rId2"/>
    <sheet name="3a. Partida" sheetId="4" r:id="rId3"/>
    <sheet name="4a. Partida" sheetId="5" r:id="rId4"/>
    <sheet name="5a. Partida" sheetId="6" r:id="rId5"/>
    <sheet name="6a. Partida" sheetId="7" r:id="rId6"/>
    <sheet name="7a. Partida" sheetId="9" r:id="rId7"/>
    <sheet name="8a. Partida" sheetId="10" r:id="rId8"/>
    <sheet name="9a. PARTIDA" sheetId="14" r:id="rId9"/>
    <sheet name="10a. PARTIDA" sheetId="15" r:id="rId10"/>
    <sheet name="KN-95" sheetId="8" state="hidden" r:id="rId11"/>
  </sheets>
  <definedNames>
    <definedName name="_xlnm.Print_Area" localSheetId="1">'2a. Partida'!$A$1:$BJ$25</definedName>
    <definedName name="_xlnm.Print_Titles" localSheetId="1">'2a. Partida'!$A:$A</definedName>
    <definedName name="_xlnm.Print_Titles" localSheetId="2">'3a. Partida'!$A:$A</definedName>
  </definedNames>
  <calcPr calcId="181029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5" i="7" l="1"/>
  <c r="Q23" i="7"/>
  <c r="P11" i="7"/>
  <c r="Q11" i="7"/>
  <c r="P12" i="7"/>
  <c r="Q12" i="7"/>
  <c r="P13" i="7"/>
  <c r="Q13" i="7"/>
  <c r="P14" i="7"/>
  <c r="Q14" i="7"/>
  <c r="P15" i="7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P10" i="7"/>
  <c r="Q10" i="7"/>
  <c r="H42" i="7"/>
  <c r="H43" i="7"/>
  <c r="H44" i="7"/>
  <c r="H45" i="7"/>
  <c r="H46" i="7"/>
  <c r="H47" i="7"/>
  <c r="H48" i="7"/>
  <c r="H49" i="7"/>
  <c r="H50" i="7"/>
  <c r="H51" i="7"/>
  <c r="H52" i="7"/>
  <c r="H53" i="7"/>
  <c r="H41" i="7"/>
  <c r="H40" i="7"/>
  <c r="BH24" i="15"/>
  <c r="BG24" i="15"/>
  <c r="BC24" i="15"/>
  <c r="BB24" i="15"/>
  <c r="AX24" i="15"/>
  <c r="AW24" i="15"/>
  <c r="AS24" i="15"/>
  <c r="AR24" i="15"/>
  <c r="AM24" i="15"/>
  <c r="AH24" i="15"/>
  <c r="AD24" i="15"/>
  <c r="AC24" i="15"/>
  <c r="Y24" i="15"/>
  <c r="X24" i="15"/>
  <c r="T24" i="15"/>
  <c r="S24" i="15"/>
  <c r="O24" i="15"/>
  <c r="N24" i="15"/>
  <c r="J24" i="15"/>
  <c r="I24" i="15"/>
  <c r="E24" i="15"/>
  <c r="D24" i="15"/>
  <c r="BF7" i="15"/>
  <c r="BF9" i="15"/>
  <c r="BG27" i="15"/>
  <c r="BA7" i="15"/>
  <c r="BA9" i="15"/>
  <c r="AV7" i="15"/>
  <c r="AV9" i="15"/>
  <c r="AG7" i="15"/>
  <c r="AG9" i="15"/>
  <c r="AB7" i="15"/>
  <c r="AB9" i="15"/>
  <c r="W7" i="15"/>
  <c r="R7" i="15"/>
  <c r="R9" i="15"/>
  <c r="M7" i="15"/>
  <c r="M9" i="15"/>
  <c r="H7" i="15"/>
  <c r="H9" i="15"/>
  <c r="C7" i="15"/>
  <c r="C9" i="15"/>
  <c r="BF6" i="15"/>
  <c r="BA6" i="15"/>
  <c r="AV6" i="15"/>
  <c r="AL6" i="15"/>
  <c r="AG6" i="15"/>
  <c r="AB6" i="15"/>
  <c r="W6" i="15"/>
  <c r="R6" i="15"/>
  <c r="M6" i="15"/>
  <c r="H6" i="15"/>
  <c r="C6" i="15"/>
  <c r="AQ6" i="15"/>
  <c r="AL7" i="15"/>
  <c r="AL9" i="15"/>
  <c r="AM39" i="15"/>
  <c r="AH38" i="15"/>
  <c r="AM34" i="15"/>
  <c r="AH33" i="15"/>
  <c r="AM30" i="15"/>
  <c r="AH29" i="15"/>
  <c r="AH39" i="15"/>
  <c r="AH34" i="15"/>
  <c r="AM31" i="15"/>
  <c r="AH30" i="15"/>
  <c r="AM27" i="15"/>
  <c r="AM37" i="15"/>
  <c r="AM32" i="15"/>
  <c r="AH27" i="15"/>
  <c r="AH28" i="15"/>
  <c r="AH37" i="15"/>
  <c r="AH32" i="15"/>
  <c r="AM28" i="15"/>
  <c r="AM38" i="15"/>
  <c r="AM33" i="15"/>
  <c r="AH31" i="15"/>
  <c r="AM29" i="15"/>
  <c r="AC37" i="15"/>
  <c r="AC32" i="15"/>
  <c r="AC28" i="15"/>
  <c r="AC38" i="15"/>
  <c r="AC33" i="15"/>
  <c r="AC29" i="15"/>
  <c r="AC30" i="15"/>
  <c r="AC31" i="15"/>
  <c r="AC27" i="15"/>
  <c r="AC39" i="15"/>
  <c r="AC34" i="15"/>
  <c r="AC35" i="15"/>
  <c r="AQ7" i="15"/>
  <c r="AQ9" i="15"/>
  <c r="R31" i="15"/>
  <c r="S31" i="15"/>
  <c r="BG37" i="15"/>
  <c r="BG32" i="15"/>
  <c r="BG28" i="15"/>
  <c r="BG38" i="15"/>
  <c r="BG33" i="15"/>
  <c r="BG29" i="15"/>
  <c r="BG39" i="15"/>
  <c r="BG34" i="15"/>
  <c r="BG31" i="15"/>
  <c r="BG30" i="15"/>
  <c r="AL3" i="14"/>
  <c r="AL6" i="14"/>
  <c r="AQ3" i="14"/>
  <c r="BH24" i="14"/>
  <c r="BG24" i="14"/>
  <c r="BC24" i="14"/>
  <c r="BB24" i="14"/>
  <c r="AX24" i="14"/>
  <c r="AW24" i="14"/>
  <c r="AS24" i="14"/>
  <c r="AR24" i="14"/>
  <c r="AM24" i="14"/>
  <c r="AH24" i="14"/>
  <c r="AD24" i="14"/>
  <c r="AC24" i="14"/>
  <c r="Y24" i="14"/>
  <c r="X24" i="14"/>
  <c r="T24" i="14"/>
  <c r="S24" i="14"/>
  <c r="O24" i="14"/>
  <c r="N24" i="14"/>
  <c r="J24" i="14"/>
  <c r="I24" i="14"/>
  <c r="E24" i="14"/>
  <c r="D24" i="14"/>
  <c r="C9" i="14"/>
  <c r="BF7" i="14"/>
  <c r="BF9" i="14"/>
  <c r="BA7" i="14"/>
  <c r="BA9" i="14"/>
  <c r="AV7" i="14"/>
  <c r="AV9" i="14"/>
  <c r="AQ7" i="14"/>
  <c r="AQ9" i="14"/>
  <c r="AL7" i="14"/>
  <c r="AL9" i="14"/>
  <c r="AG7" i="14"/>
  <c r="AG9" i="14"/>
  <c r="AB7" i="14"/>
  <c r="AB9" i="14"/>
  <c r="W7" i="14"/>
  <c r="W9" i="14"/>
  <c r="R7" i="14"/>
  <c r="R9" i="14"/>
  <c r="M7" i="14"/>
  <c r="M9" i="14"/>
  <c r="C7" i="14"/>
  <c r="BF6" i="14"/>
  <c r="BA6" i="14"/>
  <c r="AV6" i="14"/>
  <c r="AQ6" i="14"/>
  <c r="AG6" i="14"/>
  <c r="AB6" i="14"/>
  <c r="W6" i="14"/>
  <c r="R6" i="14"/>
  <c r="M6" i="14"/>
  <c r="C6" i="14"/>
  <c r="AC27" i="14"/>
  <c r="AC30" i="14"/>
  <c r="C30" i="14"/>
  <c r="D30" i="14"/>
  <c r="AC29" i="14"/>
  <c r="AC31" i="14"/>
  <c r="C38" i="14"/>
  <c r="D38" i="14"/>
  <c r="AK24" i="15"/>
  <c r="AG24" i="15"/>
  <c r="AG25" i="15"/>
  <c r="AJ24" i="15"/>
  <c r="BF24" i="15"/>
  <c r="BF25" i="15"/>
  <c r="R39" i="15"/>
  <c r="S39" i="15"/>
  <c r="R24" i="15"/>
  <c r="R25" i="15"/>
  <c r="R27" i="15"/>
  <c r="S27" i="15"/>
  <c r="R28" i="15"/>
  <c r="S28" i="15"/>
  <c r="R37" i="15"/>
  <c r="S37" i="15"/>
  <c r="C27" i="15"/>
  <c r="D27" i="15"/>
  <c r="C24" i="15"/>
  <c r="C25" i="15"/>
  <c r="H38" i="15"/>
  <c r="I38" i="15"/>
  <c r="C28" i="15"/>
  <c r="D28" i="15"/>
  <c r="H28" i="15"/>
  <c r="I28" i="15"/>
  <c r="H33" i="15"/>
  <c r="I33" i="15"/>
  <c r="H36" i="15"/>
  <c r="I36" i="15"/>
  <c r="H29" i="15"/>
  <c r="I29" i="15"/>
  <c r="C31" i="15"/>
  <c r="D31" i="15"/>
  <c r="H34" i="15"/>
  <c r="I34" i="15"/>
  <c r="BA24" i="15"/>
  <c r="BA25" i="15"/>
  <c r="AL24" i="15"/>
  <c r="AL25" i="15"/>
  <c r="R29" i="15"/>
  <c r="S29" i="15"/>
  <c r="R34" i="15"/>
  <c r="S34" i="15"/>
  <c r="M24" i="15"/>
  <c r="M25" i="15"/>
  <c r="H32" i="15"/>
  <c r="I32" i="15"/>
  <c r="C37" i="15"/>
  <c r="D37" i="15"/>
  <c r="C34" i="15"/>
  <c r="D34" i="15"/>
  <c r="H37" i="15"/>
  <c r="I37" i="15"/>
  <c r="C38" i="15"/>
  <c r="D38" i="15"/>
  <c r="AV24" i="15"/>
  <c r="AV25" i="15"/>
  <c r="R36" i="15"/>
  <c r="S36" i="15"/>
  <c r="R30" i="15"/>
  <c r="S30" i="15"/>
  <c r="R32" i="15"/>
  <c r="S32" i="15"/>
  <c r="R38" i="15"/>
  <c r="S38" i="15"/>
  <c r="C29" i="15"/>
  <c r="D29" i="15"/>
  <c r="C35" i="15"/>
  <c r="D35" i="15"/>
  <c r="H31" i="15"/>
  <c r="I31" i="15"/>
  <c r="H27" i="15"/>
  <c r="I27" i="15"/>
  <c r="H24" i="15"/>
  <c r="H25" i="15"/>
  <c r="C33" i="15"/>
  <c r="D33" i="15"/>
  <c r="H35" i="15"/>
  <c r="I35" i="15"/>
  <c r="C39" i="15"/>
  <c r="D39" i="15"/>
  <c r="AR31" i="15"/>
  <c r="AR27" i="15"/>
  <c r="AR37" i="15"/>
  <c r="AR32" i="15"/>
  <c r="AR28" i="15"/>
  <c r="AR35" i="15"/>
  <c r="AR29" i="15"/>
  <c r="AR39" i="15"/>
  <c r="AR38" i="15"/>
  <c r="AR36" i="15"/>
  <c r="AR34" i="15"/>
  <c r="AR33" i="15"/>
  <c r="AR30" i="15"/>
  <c r="R33" i="15"/>
  <c r="S33" i="15"/>
  <c r="R35" i="15"/>
  <c r="S35" i="15"/>
  <c r="C30" i="15"/>
  <c r="D30" i="15"/>
  <c r="W24" i="15"/>
  <c r="W25" i="15"/>
  <c r="C32" i="15"/>
  <c r="D32" i="15"/>
  <c r="AB24" i="15"/>
  <c r="AB25" i="15"/>
  <c r="H30" i="15"/>
  <c r="I30" i="15"/>
  <c r="C36" i="15"/>
  <c r="D36" i="15"/>
  <c r="H39" i="15"/>
  <c r="I39" i="15"/>
  <c r="AM39" i="14"/>
  <c r="AH38" i="14"/>
  <c r="AM34" i="14"/>
  <c r="AH33" i="14"/>
  <c r="AM30" i="14"/>
  <c r="AH29" i="14"/>
  <c r="AG24" i="14"/>
  <c r="AG25" i="14"/>
  <c r="AH39" i="14"/>
  <c r="AM38" i="14"/>
  <c r="AM37" i="14"/>
  <c r="AH34" i="14"/>
  <c r="AM33" i="14"/>
  <c r="AM32" i="14"/>
  <c r="AM31" i="14"/>
  <c r="AH37" i="14"/>
  <c r="AH32" i="14"/>
  <c r="AH31" i="14"/>
  <c r="AH30" i="14"/>
  <c r="AM29" i="14"/>
  <c r="AM28" i="14"/>
  <c r="AM27" i="14"/>
  <c r="AH28" i="14"/>
  <c r="AH27" i="14"/>
  <c r="BG37" i="14"/>
  <c r="BG32" i="14"/>
  <c r="BG28" i="14"/>
  <c r="BG27" i="14"/>
  <c r="BG34" i="14"/>
  <c r="BG33" i="14"/>
  <c r="BG31" i="14"/>
  <c r="BG30" i="14"/>
  <c r="BG29" i="14"/>
  <c r="BG39" i="14"/>
  <c r="BG38" i="14"/>
  <c r="AR31" i="14"/>
  <c r="AR27" i="14"/>
  <c r="AR35" i="14"/>
  <c r="AR30" i="14"/>
  <c r="AR29" i="14"/>
  <c r="AR28" i="14"/>
  <c r="AR36" i="14"/>
  <c r="AR37" i="14"/>
  <c r="AR38" i="14"/>
  <c r="AR39" i="14"/>
  <c r="H7" i="14"/>
  <c r="H9" i="14"/>
  <c r="H6" i="14"/>
  <c r="C39" i="14"/>
  <c r="D39" i="14"/>
  <c r="AR32" i="14"/>
  <c r="AR33" i="14"/>
  <c r="AR34" i="14"/>
  <c r="C36" i="14"/>
  <c r="D36" i="14"/>
  <c r="AC37" i="14"/>
  <c r="AC32" i="14"/>
  <c r="AC28" i="14"/>
  <c r="AC39" i="14"/>
  <c r="AC38" i="14"/>
  <c r="AC35" i="14"/>
  <c r="AC34" i="14"/>
  <c r="AC33" i="14"/>
  <c r="C32" i="14"/>
  <c r="D32" i="14"/>
  <c r="C31" i="14"/>
  <c r="D31" i="14"/>
  <c r="M24" i="14"/>
  <c r="M25" i="14"/>
  <c r="C33" i="14"/>
  <c r="D33" i="14"/>
  <c r="C35" i="14"/>
  <c r="D35" i="14"/>
  <c r="W24" i="14"/>
  <c r="W25" i="14"/>
  <c r="C37" i="14"/>
  <c r="D37" i="14"/>
  <c r="C29" i="14"/>
  <c r="D29" i="14"/>
  <c r="Z24" i="14"/>
  <c r="AA24" i="14"/>
  <c r="Q24" i="15"/>
  <c r="BJ24" i="15"/>
  <c r="AE24" i="15"/>
  <c r="AA24" i="15"/>
  <c r="AZ24" i="15"/>
  <c r="Z24" i="15"/>
  <c r="BD24" i="15"/>
  <c r="AF24" i="15"/>
  <c r="K24" i="15"/>
  <c r="P24" i="15"/>
  <c r="AP24" i="15"/>
  <c r="G24" i="15"/>
  <c r="U24" i="15"/>
  <c r="AQ24" i="15"/>
  <c r="AQ25" i="15"/>
  <c r="AT24" i="15"/>
  <c r="L24" i="15"/>
  <c r="AY24" i="15"/>
  <c r="AO24" i="15"/>
  <c r="BE24" i="15"/>
  <c r="F24" i="15"/>
  <c r="V24" i="15"/>
  <c r="BI24" i="15"/>
  <c r="AJ24" i="14"/>
  <c r="AL24" i="14"/>
  <c r="AL25" i="14"/>
  <c r="P24" i="14"/>
  <c r="C28" i="14"/>
  <c r="D28" i="14"/>
  <c r="H37" i="14"/>
  <c r="I37" i="14"/>
  <c r="H32" i="14"/>
  <c r="I32" i="14"/>
  <c r="H28" i="14"/>
  <c r="I28" i="14"/>
  <c r="H39" i="14"/>
  <c r="I39" i="14"/>
  <c r="H38" i="14"/>
  <c r="I38" i="14"/>
  <c r="H35" i="14"/>
  <c r="I35" i="14"/>
  <c r="H34" i="14"/>
  <c r="I34" i="14"/>
  <c r="H33" i="14"/>
  <c r="I33" i="14"/>
  <c r="H31" i="14"/>
  <c r="I31" i="14"/>
  <c r="H30" i="14"/>
  <c r="I30" i="14"/>
  <c r="H29" i="14"/>
  <c r="I29" i="14"/>
  <c r="H27" i="14"/>
  <c r="I27" i="14"/>
  <c r="R24" i="14"/>
  <c r="R25" i="14"/>
  <c r="R27" i="14"/>
  <c r="S27" i="14"/>
  <c r="R33" i="14"/>
  <c r="S33" i="14"/>
  <c r="BF24" i="14"/>
  <c r="BF25" i="14"/>
  <c r="R34" i="14"/>
  <c r="S34" i="14"/>
  <c r="C24" i="14"/>
  <c r="C25" i="14"/>
  <c r="C27" i="14"/>
  <c r="D27" i="14"/>
  <c r="R37" i="14"/>
  <c r="S37" i="14"/>
  <c r="R39" i="14"/>
  <c r="S39" i="14"/>
  <c r="R28" i="14"/>
  <c r="S28" i="14"/>
  <c r="AB24" i="14"/>
  <c r="AB25" i="14"/>
  <c r="R36" i="14"/>
  <c r="S36" i="14"/>
  <c r="AQ24" i="14"/>
  <c r="AQ25" i="14"/>
  <c r="R30" i="14"/>
  <c r="S30" i="14"/>
  <c r="R32" i="14"/>
  <c r="S32" i="14"/>
  <c r="AV24" i="14"/>
  <c r="AV25" i="14"/>
  <c r="C34" i="14"/>
  <c r="D34" i="14"/>
  <c r="R35" i="14"/>
  <c r="S35" i="14"/>
  <c r="R31" i="14"/>
  <c r="S31" i="14"/>
  <c r="R29" i="14"/>
  <c r="S29" i="14"/>
  <c r="R38" i="14"/>
  <c r="S38" i="14"/>
  <c r="BA24" i="14"/>
  <c r="BA25" i="14"/>
  <c r="AE24" i="14"/>
  <c r="Q24" i="14"/>
  <c r="AU24" i="15"/>
  <c r="AO24" i="14"/>
  <c r="AK24" i="14"/>
  <c r="U24" i="14"/>
  <c r="AU24" i="14"/>
  <c r="AF24" i="14"/>
  <c r="F24" i="14"/>
  <c r="BD24" i="14"/>
  <c r="AY24" i="14"/>
  <c r="G24" i="14"/>
  <c r="BE24" i="14"/>
  <c r="AT24" i="14"/>
  <c r="BI24" i="14"/>
  <c r="V24" i="14"/>
  <c r="H36" i="14"/>
  <c r="I36" i="14"/>
  <c r="H24" i="14"/>
  <c r="H25" i="14"/>
  <c r="K24" i="14"/>
  <c r="X24" i="10"/>
  <c r="BJ24" i="14"/>
  <c r="AZ24" i="14"/>
  <c r="AP24" i="14"/>
  <c r="L24" i="14"/>
  <c r="AE11" i="7"/>
  <c r="AE12" i="7"/>
  <c r="AF12" i="7"/>
  <c r="AE13" i="7"/>
  <c r="AE14" i="7"/>
  <c r="AF14" i="7"/>
  <c r="AE15" i="7"/>
  <c r="AE16" i="7"/>
  <c r="AF16" i="7"/>
  <c r="AE17" i="7"/>
  <c r="AF17" i="7"/>
  <c r="AE18" i="7"/>
  <c r="AF18" i="7"/>
  <c r="AE19" i="7"/>
  <c r="AF19" i="7"/>
  <c r="AE20" i="7"/>
  <c r="AF20" i="7"/>
  <c r="AE21" i="7"/>
  <c r="AE22" i="7"/>
  <c r="AF22" i="7"/>
  <c r="AE23" i="7"/>
  <c r="AF23" i="7"/>
  <c r="AF11" i="7"/>
  <c r="AF13" i="7"/>
  <c r="AF15" i="7"/>
  <c r="AF21" i="7"/>
  <c r="AM24" i="9"/>
  <c r="AL7" i="9"/>
  <c r="AL9" i="9"/>
  <c r="AL6" i="9"/>
  <c r="AM24" i="7"/>
  <c r="AL7" i="7"/>
  <c r="AL9" i="7"/>
  <c r="AL6" i="7"/>
  <c r="AL7" i="6"/>
  <c r="AL6" i="6"/>
  <c r="AM24" i="6"/>
  <c r="AL24" i="6"/>
  <c r="AO23" i="6"/>
  <c r="AP23" i="6"/>
  <c r="AO22" i="6"/>
  <c r="AP22" i="6"/>
  <c r="AO21" i="6"/>
  <c r="AP21" i="6"/>
  <c r="AO19" i="6"/>
  <c r="AP19" i="6"/>
  <c r="AO18" i="6"/>
  <c r="AP18" i="6"/>
  <c r="AO17" i="6"/>
  <c r="AP17" i="6"/>
  <c r="AO16" i="6"/>
  <c r="AP16" i="6"/>
  <c r="AO15" i="6"/>
  <c r="AP15" i="6"/>
  <c r="AO14" i="6"/>
  <c r="AP14" i="6"/>
  <c r="AO13" i="6"/>
  <c r="AP13" i="6"/>
  <c r="AO12" i="6"/>
  <c r="AP12" i="6"/>
  <c r="AO11" i="6"/>
  <c r="AP11" i="6"/>
  <c r="AO10" i="6"/>
  <c r="AP10" i="6"/>
  <c r="AL9" i="6"/>
  <c r="AL7" i="5"/>
  <c r="AL9" i="5"/>
  <c r="AL6" i="5"/>
  <c r="AM24" i="5"/>
  <c r="AL24" i="5"/>
  <c r="AO23" i="5"/>
  <c r="AP23" i="5"/>
  <c r="AO22" i="5"/>
  <c r="AP22" i="5"/>
  <c r="AO21" i="5"/>
  <c r="AP21" i="5"/>
  <c r="AO19" i="5"/>
  <c r="AP19" i="5"/>
  <c r="AO18" i="5"/>
  <c r="AP18" i="5"/>
  <c r="AO17" i="5"/>
  <c r="AP17" i="5"/>
  <c r="AO16" i="5"/>
  <c r="AP16" i="5"/>
  <c r="AO15" i="5"/>
  <c r="AP15" i="5"/>
  <c r="AO14" i="5"/>
  <c r="AP14" i="5"/>
  <c r="AO13" i="5"/>
  <c r="AP13" i="5"/>
  <c r="AO12" i="5"/>
  <c r="AP12" i="5"/>
  <c r="AO11" i="5"/>
  <c r="AP11" i="5"/>
  <c r="AO10" i="5"/>
  <c r="AP10" i="5"/>
  <c r="AL7" i="4"/>
  <c r="AL6" i="4"/>
  <c r="AM24" i="4"/>
  <c r="AL24" i="4"/>
  <c r="AO23" i="4"/>
  <c r="AP23" i="4"/>
  <c r="AO22" i="4"/>
  <c r="AP22" i="4"/>
  <c r="AO21" i="4"/>
  <c r="AP21" i="4"/>
  <c r="AO19" i="4"/>
  <c r="AP19" i="4"/>
  <c r="AO18" i="4"/>
  <c r="AP18" i="4"/>
  <c r="AO17" i="4"/>
  <c r="AP17" i="4"/>
  <c r="AO16" i="4"/>
  <c r="AP16" i="4"/>
  <c r="AO15" i="4"/>
  <c r="AP15" i="4"/>
  <c r="AO14" i="4"/>
  <c r="AP14" i="4"/>
  <c r="AO13" i="4"/>
  <c r="AP13" i="4"/>
  <c r="AO12" i="4"/>
  <c r="AP12" i="4"/>
  <c r="AO11" i="4"/>
  <c r="AP11" i="4"/>
  <c r="AO10" i="4"/>
  <c r="AP10" i="4"/>
  <c r="AL9" i="4"/>
  <c r="AL7" i="2"/>
  <c r="AL6" i="2"/>
  <c r="AN24" i="2"/>
  <c r="AM24" i="2"/>
  <c r="AL24" i="2"/>
  <c r="AO23" i="2"/>
  <c r="AP23" i="2"/>
  <c r="AO22" i="2"/>
  <c r="AP22" i="2"/>
  <c r="AO21" i="2"/>
  <c r="AP21" i="2"/>
  <c r="AO19" i="2"/>
  <c r="AP19" i="2"/>
  <c r="AO18" i="2"/>
  <c r="AP18" i="2"/>
  <c r="AP17" i="2"/>
  <c r="AO17" i="2"/>
  <c r="AO16" i="2"/>
  <c r="AP16" i="2"/>
  <c r="AO15" i="2"/>
  <c r="AP15" i="2"/>
  <c r="AO14" i="2"/>
  <c r="AP14" i="2"/>
  <c r="AO13" i="2"/>
  <c r="AP13" i="2"/>
  <c r="AO12" i="2"/>
  <c r="AP12" i="2"/>
  <c r="AO11" i="2"/>
  <c r="AP11" i="2"/>
  <c r="AO10" i="2"/>
  <c r="AL9" i="2"/>
  <c r="AL25" i="2"/>
  <c r="AN23" i="1"/>
  <c r="AN22" i="1"/>
  <c r="AN21" i="1"/>
  <c r="AN17" i="1"/>
  <c r="AN16" i="1"/>
  <c r="AN15" i="1"/>
  <c r="AN14" i="1"/>
  <c r="AN13" i="1"/>
  <c r="AN12" i="1"/>
  <c r="AN11" i="1"/>
  <c r="AN10" i="1"/>
  <c r="AL7" i="1"/>
  <c r="AL6" i="1"/>
  <c r="AM24" i="1"/>
  <c r="AL24" i="1"/>
  <c r="AO21" i="1"/>
  <c r="AO20" i="1"/>
  <c r="AO19" i="1"/>
  <c r="AO18" i="1"/>
  <c r="AO14" i="1"/>
  <c r="AO13" i="1"/>
  <c r="AL9" i="1"/>
  <c r="AL7" i="10"/>
  <c r="AL6" i="10"/>
  <c r="AM24" i="10"/>
  <c r="AG3" i="10"/>
  <c r="H3" i="10"/>
  <c r="C3" i="10"/>
  <c r="AP13" i="1"/>
  <c r="AP18" i="1"/>
  <c r="AO11" i="1"/>
  <c r="AO15" i="1"/>
  <c r="AO22" i="1"/>
  <c r="AP14" i="1"/>
  <c r="AP19" i="1"/>
  <c r="AO23" i="1"/>
  <c r="AO16" i="1"/>
  <c r="AP20" i="1"/>
  <c r="AO12" i="1"/>
  <c r="AO17" i="1"/>
  <c r="AP21" i="1"/>
  <c r="AP24" i="6"/>
  <c r="AL25" i="6"/>
  <c r="AO24" i="6"/>
  <c r="AP24" i="5"/>
  <c r="AL25" i="5"/>
  <c r="AO24" i="5"/>
  <c r="AP24" i="4"/>
  <c r="AL25" i="4"/>
  <c r="AO24" i="4"/>
  <c r="AO24" i="2"/>
  <c r="AP10" i="2"/>
  <c r="AP24" i="2"/>
  <c r="AL25" i="1"/>
  <c r="AN24" i="1"/>
  <c r="AO10" i="1"/>
  <c r="AL24" i="10"/>
  <c r="AL25" i="10"/>
  <c r="AP24" i="10"/>
  <c r="BH24" i="10"/>
  <c r="BG24" i="10"/>
  <c r="BC24" i="10"/>
  <c r="BB24" i="10"/>
  <c r="AX24" i="10"/>
  <c r="AW24" i="10"/>
  <c r="AS24" i="10"/>
  <c r="AR24" i="10"/>
  <c r="AH24" i="10"/>
  <c r="AD24" i="10"/>
  <c r="AC24" i="10"/>
  <c r="Y24" i="10"/>
  <c r="T24" i="10"/>
  <c r="S24" i="10"/>
  <c r="O24" i="10"/>
  <c r="N24" i="10"/>
  <c r="J24" i="10"/>
  <c r="I24" i="10"/>
  <c r="E24" i="10"/>
  <c r="D24" i="10"/>
  <c r="BF7" i="10"/>
  <c r="BF9" i="10"/>
  <c r="BA7" i="10"/>
  <c r="BA9" i="10"/>
  <c r="AV7" i="10"/>
  <c r="AV9" i="10"/>
  <c r="AQ7" i="10"/>
  <c r="AQ9" i="10"/>
  <c r="AG7" i="10"/>
  <c r="AG9" i="10"/>
  <c r="AB7" i="10"/>
  <c r="AB9" i="10"/>
  <c r="W7" i="10"/>
  <c r="W9" i="10"/>
  <c r="R7" i="10"/>
  <c r="R9" i="10"/>
  <c r="M7" i="10"/>
  <c r="M9" i="10"/>
  <c r="H7" i="10"/>
  <c r="H9" i="10"/>
  <c r="C7" i="10"/>
  <c r="C9" i="10"/>
  <c r="BF6" i="10"/>
  <c r="BA6" i="10"/>
  <c r="AV6" i="10"/>
  <c r="AQ6" i="10"/>
  <c r="AG6" i="10"/>
  <c r="AB6" i="10"/>
  <c r="W6" i="10"/>
  <c r="R6" i="10"/>
  <c r="M6" i="10"/>
  <c r="H6" i="10"/>
  <c r="C6" i="10"/>
  <c r="R27" i="10"/>
  <c r="S27" i="10"/>
  <c r="AM34" i="10"/>
  <c r="AM30" i="10"/>
  <c r="AM39" i="10"/>
  <c r="AM33" i="10"/>
  <c r="AM29" i="10"/>
  <c r="AM38" i="10"/>
  <c r="AM32" i="10"/>
  <c r="AM28" i="10"/>
  <c r="AM37" i="10"/>
  <c r="AM31" i="10"/>
  <c r="AM27" i="10"/>
  <c r="AP12" i="1"/>
  <c r="AP23" i="1"/>
  <c r="AP15" i="1"/>
  <c r="AC33" i="10"/>
  <c r="AP17" i="1"/>
  <c r="AP16" i="1"/>
  <c r="AP22" i="1"/>
  <c r="AP11" i="1"/>
  <c r="AO24" i="1"/>
  <c r="AP10" i="1"/>
  <c r="AO24" i="10"/>
  <c r="AH38" i="10"/>
  <c r="AH37" i="10"/>
  <c r="AH29" i="10"/>
  <c r="AH28" i="10"/>
  <c r="AH39" i="10"/>
  <c r="AH31" i="10"/>
  <c r="AH30" i="10"/>
  <c r="AH27" i="10"/>
  <c r="AH33" i="10"/>
  <c r="AH32" i="10"/>
  <c r="AH34" i="10"/>
  <c r="BG39" i="10"/>
  <c r="BG37" i="10"/>
  <c r="BG32" i="10"/>
  <c r="BG31" i="10"/>
  <c r="BG34" i="10"/>
  <c r="BG33" i="10"/>
  <c r="BG38" i="10"/>
  <c r="BG30" i="10"/>
  <c r="BG29" i="10"/>
  <c r="BG27" i="10"/>
  <c r="BG28" i="10"/>
  <c r="AR33" i="10"/>
  <c r="AR31" i="10"/>
  <c r="AR29" i="10"/>
  <c r="AR27" i="10"/>
  <c r="AR39" i="10"/>
  <c r="AR38" i="10"/>
  <c r="AR30" i="10"/>
  <c r="AR32" i="10"/>
  <c r="AR37" i="10"/>
  <c r="AR28" i="10"/>
  <c r="AR34" i="10"/>
  <c r="AR36" i="10"/>
  <c r="AR35" i="10"/>
  <c r="AC34" i="10"/>
  <c r="AC32" i="10"/>
  <c r="AC30" i="10"/>
  <c r="AC28" i="10"/>
  <c r="AC35" i="10"/>
  <c r="AC27" i="10"/>
  <c r="AC38" i="10"/>
  <c r="AC37" i="10"/>
  <c r="AC29" i="10"/>
  <c r="AC39" i="10"/>
  <c r="AC31" i="10"/>
  <c r="AP24" i="1"/>
  <c r="Z24" i="10"/>
  <c r="W24" i="10"/>
  <c r="R24" i="10"/>
  <c r="R25" i="10"/>
  <c r="BF24" i="10"/>
  <c r="BF25" i="10"/>
  <c r="R33" i="10"/>
  <c r="S33" i="10"/>
  <c r="R28" i="10"/>
  <c r="S28" i="10"/>
  <c r="H34" i="10"/>
  <c r="I34" i="10"/>
  <c r="R36" i="10"/>
  <c r="S36" i="10"/>
  <c r="H30" i="10"/>
  <c r="I30" i="10"/>
  <c r="C37" i="10"/>
  <c r="D37" i="10"/>
  <c r="C35" i="10"/>
  <c r="D35" i="10"/>
  <c r="C27" i="10"/>
  <c r="D27" i="10"/>
  <c r="C24" i="10"/>
  <c r="C25" i="10"/>
  <c r="C31" i="10"/>
  <c r="D31" i="10"/>
  <c r="AB24" i="10"/>
  <c r="H38" i="10"/>
  <c r="I38" i="10"/>
  <c r="H35" i="10"/>
  <c r="I35" i="10"/>
  <c r="R38" i="10"/>
  <c r="S38" i="10"/>
  <c r="H33" i="10"/>
  <c r="I33" i="10"/>
  <c r="AQ24" i="10"/>
  <c r="AQ25" i="10"/>
  <c r="R32" i="10"/>
  <c r="S32" i="10"/>
  <c r="H29" i="10"/>
  <c r="I29" i="10"/>
  <c r="H31" i="10"/>
  <c r="I31" i="10"/>
  <c r="C39" i="10"/>
  <c r="D39" i="10"/>
  <c r="R31" i="10"/>
  <c r="S31" i="10"/>
  <c r="R34" i="10"/>
  <c r="S34" i="10"/>
  <c r="H36" i="10"/>
  <c r="I36" i="10"/>
  <c r="R35" i="10"/>
  <c r="S35" i="10"/>
  <c r="C28" i="10"/>
  <c r="D28" i="10"/>
  <c r="C32" i="10"/>
  <c r="D32" i="10"/>
  <c r="C38" i="10"/>
  <c r="D38" i="10"/>
  <c r="C36" i="10"/>
  <c r="D36" i="10"/>
  <c r="BA24" i="10"/>
  <c r="BA25" i="10"/>
  <c r="AV24" i="10"/>
  <c r="AV25" i="10"/>
  <c r="R30" i="10"/>
  <c r="S30" i="10"/>
  <c r="H24" i="10"/>
  <c r="H27" i="10"/>
  <c r="I27" i="10"/>
  <c r="H28" i="10"/>
  <c r="I28" i="10"/>
  <c r="H32" i="10"/>
  <c r="I32" i="10"/>
  <c r="AG24" i="10"/>
  <c r="AG25" i="10"/>
  <c r="C29" i="10"/>
  <c r="D29" i="10"/>
  <c r="C33" i="10"/>
  <c r="D33" i="10"/>
  <c r="H37" i="10"/>
  <c r="I37" i="10"/>
  <c r="H39" i="10"/>
  <c r="I39" i="10"/>
  <c r="R37" i="10"/>
  <c r="S37" i="10"/>
  <c r="R39" i="10"/>
  <c r="S39" i="10"/>
  <c r="R29" i="10"/>
  <c r="S29" i="10"/>
  <c r="C30" i="10"/>
  <c r="D30" i="10"/>
  <c r="C34" i="10"/>
  <c r="D34" i="10"/>
  <c r="M24" i="10"/>
  <c r="AC24" i="5"/>
  <c r="AD24" i="5"/>
  <c r="AW24" i="5"/>
  <c r="AX24" i="5"/>
  <c r="BF9" i="5"/>
  <c r="X24" i="4"/>
  <c r="Y24" i="4"/>
  <c r="S24" i="4"/>
  <c r="T24" i="4"/>
  <c r="D24" i="4"/>
  <c r="E24" i="4"/>
  <c r="F24" i="4"/>
  <c r="I24" i="4"/>
  <c r="J24" i="4"/>
  <c r="AS24" i="4"/>
  <c r="AT11" i="4"/>
  <c r="AU11" i="4"/>
  <c r="AT12" i="4"/>
  <c r="AT13" i="4"/>
  <c r="AU13" i="4"/>
  <c r="AT14" i="4"/>
  <c r="AT15" i="4"/>
  <c r="AT16" i="4"/>
  <c r="AU16" i="4"/>
  <c r="AT17" i="4"/>
  <c r="AU17" i="4"/>
  <c r="AT18" i="4"/>
  <c r="AT19" i="4"/>
  <c r="AU19" i="4"/>
  <c r="AT20" i="4"/>
  <c r="AT22" i="4"/>
  <c r="AT23" i="4"/>
  <c r="AU23" i="4"/>
  <c r="AT10" i="4"/>
  <c r="AU10" i="4"/>
  <c r="AR21" i="4"/>
  <c r="AW21" i="5"/>
  <c r="AY11" i="5"/>
  <c r="AY12" i="5"/>
  <c r="AY13" i="5"/>
  <c r="AY14" i="5"/>
  <c r="AY15" i="5"/>
  <c r="AY16" i="5"/>
  <c r="AY17" i="5"/>
  <c r="AY18" i="5"/>
  <c r="AY19" i="5"/>
  <c r="AY20" i="5"/>
  <c r="AY22" i="5"/>
  <c r="AY23" i="5"/>
  <c r="I24" i="7"/>
  <c r="J24" i="7"/>
  <c r="K17" i="7"/>
  <c r="K13" i="7"/>
  <c r="K18" i="7"/>
  <c r="L18" i="7"/>
  <c r="K23" i="7"/>
  <c r="L23" i="7"/>
  <c r="L17" i="7"/>
  <c r="L13" i="7"/>
  <c r="D24" i="7"/>
  <c r="E24" i="7"/>
  <c r="F10" i="7"/>
  <c r="G10" i="7"/>
  <c r="F11" i="7"/>
  <c r="G11" i="7"/>
  <c r="F12" i="7"/>
  <c r="G12" i="7"/>
  <c r="F13" i="7"/>
  <c r="F14" i="7"/>
  <c r="G14" i="7"/>
  <c r="F15" i="7"/>
  <c r="G15" i="7"/>
  <c r="F16" i="7"/>
  <c r="G16" i="7"/>
  <c r="F17" i="7"/>
  <c r="G17" i="7"/>
  <c r="F19" i="7"/>
  <c r="G19" i="7"/>
  <c r="F18" i="7"/>
  <c r="F23" i="7"/>
  <c r="G13" i="7"/>
  <c r="G18" i="7"/>
  <c r="AH24" i="7"/>
  <c r="AE10" i="7"/>
  <c r="AF10" i="7"/>
  <c r="S4" i="8"/>
  <c r="S5" i="8"/>
  <c r="S6" i="8"/>
  <c r="S7" i="8"/>
  <c r="S8" i="8"/>
  <c r="S9" i="8"/>
  <c r="S10" i="8"/>
  <c r="S11" i="8"/>
  <c r="S12" i="8"/>
  <c r="S13" i="8"/>
  <c r="S14" i="8"/>
  <c r="S15" i="8"/>
  <c r="S16" i="8"/>
  <c r="P4" i="8"/>
  <c r="P5" i="8"/>
  <c r="P6" i="8"/>
  <c r="P7" i="8"/>
  <c r="P8" i="8"/>
  <c r="P9" i="8"/>
  <c r="P10" i="8"/>
  <c r="P11" i="8"/>
  <c r="P13" i="8"/>
  <c r="P14" i="8"/>
  <c r="P15" i="8"/>
  <c r="P16" i="8"/>
  <c r="N20" i="8"/>
  <c r="P3" i="8"/>
  <c r="Q17" i="8"/>
  <c r="Q18" i="8"/>
  <c r="R18" i="8"/>
  <c r="S3" i="8"/>
  <c r="T18" i="8"/>
  <c r="AB7" i="7"/>
  <c r="AB9" i="7"/>
  <c r="AC32" i="7"/>
  <c r="R17" i="8"/>
  <c r="O17" i="8"/>
  <c r="O18" i="8"/>
  <c r="C20" i="8"/>
  <c r="N2" i="8"/>
  <c r="BI13" i="4"/>
  <c r="BJ13" i="4"/>
  <c r="BI14" i="4"/>
  <c r="BJ14" i="4"/>
  <c r="BI15" i="4"/>
  <c r="BJ15" i="4"/>
  <c r="BI19" i="4"/>
  <c r="BJ19" i="4"/>
  <c r="AZ11" i="5"/>
  <c r="AZ12" i="5"/>
  <c r="AZ13" i="5"/>
  <c r="AZ14" i="5"/>
  <c r="AZ15" i="5"/>
  <c r="AZ16" i="5"/>
  <c r="AZ17" i="5"/>
  <c r="AZ18" i="5"/>
  <c r="AZ19" i="5"/>
  <c r="AZ20" i="5"/>
  <c r="AZ22" i="5"/>
  <c r="AZ23" i="5"/>
  <c r="AT11" i="7"/>
  <c r="AU11" i="7"/>
  <c r="AT12" i="7"/>
  <c r="AU12" i="7"/>
  <c r="AU12" i="4"/>
  <c r="AT13" i="7"/>
  <c r="AU13" i="7"/>
  <c r="AT14" i="7"/>
  <c r="AU14" i="7"/>
  <c r="AU14" i="4"/>
  <c r="AT15" i="7"/>
  <c r="AU15" i="4"/>
  <c r="AT16" i="7"/>
  <c r="AU16" i="7"/>
  <c r="AT17" i="7"/>
  <c r="AU17" i="7"/>
  <c r="AT18" i="7"/>
  <c r="AU18" i="4"/>
  <c r="AU22" i="4"/>
  <c r="AT23" i="7"/>
  <c r="AU23" i="7"/>
  <c r="AT10" i="7"/>
  <c r="AU10" i="7"/>
  <c r="AJ11" i="7"/>
  <c r="AK11" i="7"/>
  <c r="AJ12" i="7"/>
  <c r="AK12" i="7"/>
  <c r="AJ13" i="7"/>
  <c r="AK13" i="7"/>
  <c r="AJ14" i="7"/>
  <c r="AK14" i="7"/>
  <c r="AJ15" i="7"/>
  <c r="AK15" i="7"/>
  <c r="AJ16" i="7"/>
  <c r="AK16" i="7"/>
  <c r="AJ17" i="7"/>
  <c r="AK17" i="7"/>
  <c r="AJ18" i="7"/>
  <c r="AJ22" i="7"/>
  <c r="AK22" i="7"/>
  <c r="AJ23" i="7"/>
  <c r="AK23" i="7"/>
  <c r="AJ10" i="7"/>
  <c r="AK10" i="7"/>
  <c r="AE12" i="6"/>
  <c r="AF12" i="6"/>
  <c r="AE13" i="5"/>
  <c r="AF13" i="5"/>
  <c r="AE13" i="6"/>
  <c r="AF13" i="6"/>
  <c r="AE14" i="6"/>
  <c r="AF14" i="6"/>
  <c r="AE15" i="6"/>
  <c r="AF15" i="6"/>
  <c r="AE17" i="6"/>
  <c r="AF17" i="6"/>
  <c r="AE18" i="6"/>
  <c r="AF18" i="6"/>
  <c r="AE23" i="6"/>
  <c r="AF23" i="6"/>
  <c r="K11" i="7"/>
  <c r="L11" i="7"/>
  <c r="K12" i="7"/>
  <c r="L12" i="7"/>
  <c r="K14" i="7"/>
  <c r="L14" i="7"/>
  <c r="K15" i="7"/>
  <c r="L15" i="7"/>
  <c r="K16" i="7"/>
  <c r="L16" i="7"/>
  <c r="K10" i="7"/>
  <c r="L10" i="7"/>
  <c r="W7" i="9"/>
  <c r="W9" i="9"/>
  <c r="W24" i="9"/>
  <c r="W25" i="9"/>
  <c r="M7" i="9"/>
  <c r="M9" i="9"/>
  <c r="F19" i="9"/>
  <c r="G19" i="9"/>
  <c r="F14" i="9"/>
  <c r="F10" i="9"/>
  <c r="BF7" i="9"/>
  <c r="BF9" i="9"/>
  <c r="BG39" i="9"/>
  <c r="AQ7" i="9"/>
  <c r="AQ9" i="9"/>
  <c r="AR36" i="9"/>
  <c r="AG7" i="9"/>
  <c r="AG9" i="9"/>
  <c r="AB7" i="9"/>
  <c r="AB9" i="9"/>
  <c r="AC29" i="9"/>
  <c r="U23" i="9"/>
  <c r="C7" i="9"/>
  <c r="C9" i="9"/>
  <c r="R7" i="9"/>
  <c r="R9" i="9"/>
  <c r="U10" i="9"/>
  <c r="V10" i="9"/>
  <c r="H7" i="9"/>
  <c r="H9" i="9"/>
  <c r="AR35" i="9"/>
  <c r="AR32" i="9"/>
  <c r="AR31" i="9"/>
  <c r="U13" i="9"/>
  <c r="AR29" i="9"/>
  <c r="U12" i="9"/>
  <c r="V12" i="9"/>
  <c r="AR28" i="9"/>
  <c r="R27" i="9"/>
  <c r="S27" i="9"/>
  <c r="AV7" i="9"/>
  <c r="AV9" i="9"/>
  <c r="BA7" i="9"/>
  <c r="BA9" i="9"/>
  <c r="P11" i="9"/>
  <c r="Q11" i="9"/>
  <c r="P15" i="9"/>
  <c r="Q15" i="9"/>
  <c r="P16" i="9"/>
  <c r="Q16" i="9"/>
  <c r="P19" i="9"/>
  <c r="Q19" i="9"/>
  <c r="P21" i="9"/>
  <c r="Q21" i="9"/>
  <c r="P22" i="9"/>
  <c r="Q22" i="9"/>
  <c r="BH24" i="9"/>
  <c r="BG24" i="9"/>
  <c r="BC24" i="9"/>
  <c r="BB24" i="9"/>
  <c r="AX24" i="9"/>
  <c r="AW24" i="9"/>
  <c r="AS24" i="9"/>
  <c r="AR24" i="9"/>
  <c r="AH24" i="9"/>
  <c r="AD24" i="9"/>
  <c r="AC24" i="9"/>
  <c r="Y24" i="9"/>
  <c r="X24" i="9"/>
  <c r="U11" i="9"/>
  <c r="U19" i="9"/>
  <c r="U21" i="9"/>
  <c r="T24" i="9"/>
  <c r="S24" i="9"/>
  <c r="P13" i="9"/>
  <c r="Q13" i="9"/>
  <c r="O24" i="9"/>
  <c r="N24" i="9"/>
  <c r="K13" i="9"/>
  <c r="K18" i="9"/>
  <c r="L18" i="9"/>
  <c r="J24" i="9"/>
  <c r="I24" i="9"/>
  <c r="F11" i="9"/>
  <c r="G11" i="9"/>
  <c r="F17" i="9"/>
  <c r="G17" i="9"/>
  <c r="F23" i="9"/>
  <c r="E24" i="9"/>
  <c r="D24" i="9"/>
  <c r="BF6" i="9"/>
  <c r="BA6" i="9"/>
  <c r="AV6" i="9"/>
  <c r="AQ6" i="9"/>
  <c r="AG6" i="9"/>
  <c r="AB6" i="9"/>
  <c r="W6" i="9"/>
  <c r="R6" i="9"/>
  <c r="M6" i="9"/>
  <c r="H6" i="9"/>
  <c r="C6" i="9"/>
  <c r="C17" i="8"/>
  <c r="C19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D17" i="8"/>
  <c r="D18" i="8"/>
  <c r="I3" i="8"/>
  <c r="J3" i="8"/>
  <c r="I4" i="8"/>
  <c r="J4" i="8"/>
  <c r="I5" i="8"/>
  <c r="J5" i="8"/>
  <c r="I6" i="8"/>
  <c r="J6" i="8"/>
  <c r="I7" i="8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H17" i="8"/>
  <c r="G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G13" i="4"/>
  <c r="F14" i="4"/>
  <c r="G14" i="4"/>
  <c r="F16" i="4"/>
  <c r="AE16" i="6"/>
  <c r="AF16" i="6"/>
  <c r="AE22" i="6"/>
  <c r="AF22" i="6"/>
  <c r="F22" i="7"/>
  <c r="F12" i="4"/>
  <c r="F13" i="4"/>
  <c r="F15" i="4"/>
  <c r="F17" i="4"/>
  <c r="F18" i="4"/>
  <c r="G18" i="4"/>
  <c r="F19" i="4"/>
  <c r="AE19" i="5"/>
  <c r="AE20" i="5"/>
  <c r="AF19" i="5"/>
  <c r="AF20" i="5"/>
  <c r="AT21" i="7"/>
  <c r="AT22" i="7"/>
  <c r="AU22" i="7"/>
  <c r="AU21" i="7"/>
  <c r="AJ13" i="4"/>
  <c r="AK13" i="4"/>
  <c r="AJ14" i="4"/>
  <c r="AK14" i="4"/>
  <c r="AJ16" i="4"/>
  <c r="AK16" i="4"/>
  <c r="AJ21" i="7"/>
  <c r="AK21" i="7"/>
  <c r="AE11" i="6"/>
  <c r="AF11" i="6"/>
  <c r="AE21" i="6"/>
  <c r="AF21" i="6"/>
  <c r="U13" i="4"/>
  <c r="V13" i="4"/>
  <c r="U14" i="4"/>
  <c r="V14" i="4"/>
  <c r="U16" i="4"/>
  <c r="V16" i="4"/>
  <c r="F20" i="1"/>
  <c r="G20" i="1"/>
  <c r="K20" i="1"/>
  <c r="L20" i="1"/>
  <c r="P20" i="1"/>
  <c r="Q20" i="1"/>
  <c r="U20" i="1"/>
  <c r="V20" i="1"/>
  <c r="Z20" i="1"/>
  <c r="AA20" i="1"/>
  <c r="AE20" i="1"/>
  <c r="AF20" i="1"/>
  <c r="AJ20" i="1"/>
  <c r="AK20" i="1"/>
  <c r="AT20" i="1"/>
  <c r="AU20" i="1"/>
  <c r="AY20" i="1"/>
  <c r="AZ20" i="1"/>
  <c r="BD20" i="1"/>
  <c r="BE20" i="1"/>
  <c r="BI20" i="1"/>
  <c r="BJ20" i="1"/>
  <c r="AV7" i="4"/>
  <c r="AV9" i="4"/>
  <c r="AV25" i="4"/>
  <c r="AV24" i="1"/>
  <c r="H3" i="4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Y18" i="2"/>
  <c r="AZ18" i="2"/>
  <c r="AY19" i="2"/>
  <c r="AZ19" i="2"/>
  <c r="AY21" i="2"/>
  <c r="AZ21" i="2"/>
  <c r="AY22" i="2"/>
  <c r="AZ22" i="2"/>
  <c r="AY23" i="2"/>
  <c r="AZ23" i="2"/>
  <c r="AX11" i="1"/>
  <c r="AY11" i="1"/>
  <c r="AX12" i="1"/>
  <c r="AX13" i="1"/>
  <c r="AY13" i="1"/>
  <c r="AX14" i="1"/>
  <c r="AX15" i="1"/>
  <c r="AY15" i="1"/>
  <c r="AX16" i="1"/>
  <c r="AX17" i="1"/>
  <c r="AY17" i="1"/>
  <c r="AY18" i="1"/>
  <c r="AY19" i="1"/>
  <c r="AX21" i="1"/>
  <c r="AY21" i="1"/>
  <c r="AX22" i="1"/>
  <c r="AX23" i="1"/>
  <c r="AY23" i="1"/>
  <c r="BH11" i="1"/>
  <c r="BI11" i="4"/>
  <c r="BI11" i="6"/>
  <c r="BI11" i="5"/>
  <c r="BJ11" i="5"/>
  <c r="BI11" i="2"/>
  <c r="BJ11" i="2"/>
  <c r="BJ11" i="4"/>
  <c r="BJ11" i="6"/>
  <c r="BH12" i="1"/>
  <c r="BI12" i="4"/>
  <c r="BJ12" i="4"/>
  <c r="BI12" i="6"/>
  <c r="BJ12" i="6"/>
  <c r="BI12" i="5"/>
  <c r="BJ12" i="5"/>
  <c r="BI12" i="2"/>
  <c r="BI12" i="1"/>
  <c r="BJ12" i="2"/>
  <c r="BJ12" i="1"/>
  <c r="BH13" i="1"/>
  <c r="BI13" i="6"/>
  <c r="BI13" i="5"/>
  <c r="BJ13" i="5"/>
  <c r="BI13" i="2"/>
  <c r="BI13" i="1"/>
  <c r="BJ13" i="6"/>
  <c r="BJ13" i="2"/>
  <c r="BJ13" i="1"/>
  <c r="BH14" i="1"/>
  <c r="BI14" i="6"/>
  <c r="BI14" i="5"/>
  <c r="BJ14" i="5"/>
  <c r="BI14" i="2"/>
  <c r="BJ14" i="2"/>
  <c r="BJ14" i="6"/>
  <c r="BH15" i="1"/>
  <c r="BI15" i="6"/>
  <c r="BI15" i="5"/>
  <c r="BI15" i="2"/>
  <c r="BI15" i="1"/>
  <c r="BJ15" i="6"/>
  <c r="BJ15" i="5"/>
  <c r="BJ15" i="2"/>
  <c r="BH16" i="1"/>
  <c r="BI16" i="4"/>
  <c r="BI16" i="6"/>
  <c r="BI16" i="5"/>
  <c r="BJ16" i="5"/>
  <c r="BI16" i="2"/>
  <c r="BJ16" i="2"/>
  <c r="BJ16" i="4"/>
  <c r="BJ16" i="6"/>
  <c r="BH17" i="1"/>
  <c r="BI17" i="4"/>
  <c r="BI17" i="6"/>
  <c r="BI17" i="5"/>
  <c r="BJ17" i="5"/>
  <c r="BI17" i="2"/>
  <c r="BJ17" i="2"/>
  <c r="BJ17" i="4"/>
  <c r="BJ17" i="6"/>
  <c r="BI18" i="4"/>
  <c r="BI18" i="6"/>
  <c r="BJ18" i="6"/>
  <c r="BI18" i="5"/>
  <c r="BJ18" i="5"/>
  <c r="BI18" i="2"/>
  <c r="BI18" i="1"/>
  <c r="BJ18" i="4"/>
  <c r="BJ18" i="2"/>
  <c r="BJ18" i="1"/>
  <c r="BI19" i="6"/>
  <c r="BI19" i="5"/>
  <c r="BI19" i="2"/>
  <c r="BI19" i="1"/>
  <c r="BJ19" i="6"/>
  <c r="BJ19" i="5"/>
  <c r="BJ19" i="2"/>
  <c r="BH21" i="1"/>
  <c r="BI21" i="4"/>
  <c r="BI21" i="6"/>
  <c r="BI21" i="5"/>
  <c r="BI21" i="2"/>
  <c r="BJ21" i="2"/>
  <c r="BI21" i="1"/>
  <c r="BJ21" i="4"/>
  <c r="BJ21" i="6"/>
  <c r="BJ21" i="5"/>
  <c r="BJ21" i="1"/>
  <c r="BH22" i="1"/>
  <c r="BI22" i="4"/>
  <c r="BI22" i="6"/>
  <c r="BI22" i="5"/>
  <c r="BJ22" i="5"/>
  <c r="BI22" i="2"/>
  <c r="BJ22" i="4"/>
  <c r="BJ22" i="6"/>
  <c r="BJ22" i="2"/>
  <c r="BH23" i="1"/>
  <c r="BI23" i="4"/>
  <c r="BJ23" i="4"/>
  <c r="BI23" i="6"/>
  <c r="BJ23" i="6"/>
  <c r="BI23" i="5"/>
  <c r="BI23" i="2"/>
  <c r="BJ23" i="5"/>
  <c r="BJ23" i="2"/>
  <c r="BI10" i="4"/>
  <c r="BJ10" i="4"/>
  <c r="BJ24" i="4"/>
  <c r="BC11" i="1"/>
  <c r="BD11" i="4"/>
  <c r="BE11" i="4"/>
  <c r="BD11" i="6"/>
  <c r="BE11" i="6"/>
  <c r="BD11" i="5"/>
  <c r="BD11" i="2"/>
  <c r="BD11" i="1"/>
  <c r="BE11" i="5"/>
  <c r="BE11" i="2"/>
  <c r="BC12" i="1"/>
  <c r="BD12" i="4"/>
  <c r="BD12" i="6"/>
  <c r="BD12" i="5"/>
  <c r="BD12" i="2"/>
  <c r="BE12" i="2"/>
  <c r="BE12" i="4"/>
  <c r="BE12" i="6"/>
  <c r="BC13" i="1"/>
  <c r="BD13" i="4"/>
  <c r="BD13" i="6"/>
  <c r="BD13" i="5"/>
  <c r="BE13" i="5"/>
  <c r="BD13" i="2"/>
  <c r="BE13" i="2"/>
  <c r="BE13" i="4"/>
  <c r="BE13" i="6"/>
  <c r="BC14" i="1"/>
  <c r="BD14" i="4"/>
  <c r="BE14" i="4"/>
  <c r="BD14" i="6"/>
  <c r="BE14" i="6"/>
  <c r="BD14" i="5"/>
  <c r="BE14" i="5"/>
  <c r="BD14" i="2"/>
  <c r="BD14" i="1"/>
  <c r="BE14" i="2"/>
  <c r="BE14" i="1"/>
  <c r="BC15" i="1"/>
  <c r="BD15" i="4"/>
  <c r="BE15" i="4"/>
  <c r="BD15" i="6"/>
  <c r="BE15" i="6"/>
  <c r="BD15" i="5"/>
  <c r="BE15" i="5"/>
  <c r="BD15" i="2"/>
  <c r="BD15" i="1"/>
  <c r="BE15" i="2"/>
  <c r="BC16" i="1"/>
  <c r="BD16" i="4"/>
  <c r="BD16" i="6"/>
  <c r="BD16" i="5"/>
  <c r="BE16" i="5"/>
  <c r="BD16" i="2"/>
  <c r="BE16" i="2"/>
  <c r="BE16" i="4"/>
  <c r="BE16" i="6"/>
  <c r="BC17" i="1"/>
  <c r="BD17" i="4"/>
  <c r="BD17" i="6"/>
  <c r="BD17" i="5"/>
  <c r="BE17" i="5"/>
  <c r="BD17" i="2"/>
  <c r="BE17" i="2"/>
  <c r="BE17" i="4"/>
  <c r="BE17" i="6"/>
  <c r="BD18" i="4"/>
  <c r="BD18" i="6"/>
  <c r="BE18" i="6"/>
  <c r="BD18" i="5"/>
  <c r="BE18" i="5"/>
  <c r="BD18" i="2"/>
  <c r="BD18" i="1"/>
  <c r="BE18" i="4"/>
  <c r="BE18" i="2"/>
  <c r="BE18" i="1"/>
  <c r="BD19" i="4"/>
  <c r="BD19" i="6"/>
  <c r="BE19" i="6"/>
  <c r="BD19" i="5"/>
  <c r="BE19" i="5"/>
  <c r="BD19" i="2"/>
  <c r="BD19" i="1"/>
  <c r="BE19" i="4"/>
  <c r="BE19" i="2"/>
  <c r="BE19" i="1"/>
  <c r="BC21" i="1"/>
  <c r="BD21" i="4"/>
  <c r="BD21" i="6"/>
  <c r="BE21" i="6"/>
  <c r="BD21" i="5"/>
  <c r="BE21" i="5"/>
  <c r="BD21" i="2"/>
  <c r="BE21" i="4"/>
  <c r="BE21" i="2"/>
  <c r="BC22" i="1"/>
  <c r="BD22" i="4"/>
  <c r="BE22" i="4"/>
  <c r="BD22" i="6"/>
  <c r="BD22" i="5"/>
  <c r="BD22" i="2"/>
  <c r="BE22" i="2"/>
  <c r="BD22" i="1"/>
  <c r="BE22" i="6"/>
  <c r="BE22" i="5"/>
  <c r="BC23" i="1"/>
  <c r="BD23" i="4"/>
  <c r="BE23" i="4"/>
  <c r="BD23" i="6"/>
  <c r="BD23" i="5"/>
  <c r="BD23" i="2"/>
  <c r="BE23" i="2"/>
  <c r="BD23" i="1"/>
  <c r="BE23" i="6"/>
  <c r="BE23" i="5"/>
  <c r="BD10" i="4"/>
  <c r="BE10" i="4"/>
  <c r="BE24" i="4"/>
  <c r="AY11" i="4"/>
  <c r="AZ11" i="4"/>
  <c r="AY11" i="6"/>
  <c r="AZ11" i="6"/>
  <c r="AY12" i="4"/>
  <c r="AZ12" i="4"/>
  <c r="AY12" i="6"/>
  <c r="AZ12" i="6"/>
  <c r="AY13" i="4"/>
  <c r="AZ13" i="4"/>
  <c r="AY13" i="6"/>
  <c r="AZ13" i="6"/>
  <c r="AY14" i="4"/>
  <c r="AY14" i="6"/>
  <c r="AZ14" i="6"/>
  <c r="AZ14" i="4"/>
  <c r="AY15" i="4"/>
  <c r="AY15" i="6"/>
  <c r="AZ15" i="6"/>
  <c r="AZ15" i="4"/>
  <c r="AY16" i="4"/>
  <c r="AZ16" i="4"/>
  <c r="AY16" i="6"/>
  <c r="AZ16" i="6"/>
  <c r="AY17" i="4"/>
  <c r="AZ17" i="4"/>
  <c r="AY17" i="6"/>
  <c r="AZ17" i="6"/>
  <c r="AZ17" i="1"/>
  <c r="AY18" i="4"/>
  <c r="AY18" i="6"/>
  <c r="AZ18" i="6"/>
  <c r="AZ18" i="4"/>
  <c r="AY19" i="4"/>
  <c r="AZ19" i="4"/>
  <c r="AZ24" i="4"/>
  <c r="AY19" i="6"/>
  <c r="AZ19" i="6"/>
  <c r="AY21" i="4"/>
  <c r="AY21" i="6"/>
  <c r="AZ21" i="6"/>
  <c r="AZ21" i="4"/>
  <c r="AZ21" i="1"/>
  <c r="AY22" i="4"/>
  <c r="AZ22" i="4"/>
  <c r="AY22" i="6"/>
  <c r="AZ22" i="6"/>
  <c r="AY23" i="4"/>
  <c r="AY23" i="6"/>
  <c r="AZ23" i="6"/>
  <c r="AZ23" i="4"/>
  <c r="AY10" i="4"/>
  <c r="AZ10" i="4"/>
  <c r="AS11" i="1"/>
  <c r="AT11" i="6"/>
  <c r="AT11" i="5"/>
  <c r="AT11" i="2"/>
  <c r="AT11" i="1"/>
  <c r="AU11" i="6"/>
  <c r="AU11" i="5"/>
  <c r="AU11" i="2"/>
  <c r="AU11" i="1"/>
  <c r="AS12" i="1"/>
  <c r="AT12" i="6"/>
  <c r="AT12" i="5"/>
  <c r="AT12" i="2"/>
  <c r="AT12" i="1"/>
  <c r="AU12" i="6"/>
  <c r="AU12" i="5"/>
  <c r="AU12" i="2"/>
  <c r="AU12" i="1"/>
  <c r="AS13" i="1"/>
  <c r="AT13" i="6"/>
  <c r="AT13" i="5"/>
  <c r="AT13" i="2"/>
  <c r="AT13" i="1"/>
  <c r="AU13" i="6"/>
  <c r="AU13" i="5"/>
  <c r="AU13" i="2"/>
  <c r="AU24" i="2"/>
  <c r="AU13" i="1"/>
  <c r="AS14" i="1"/>
  <c r="AT14" i="6"/>
  <c r="AT14" i="5"/>
  <c r="AT14" i="2"/>
  <c r="AT14" i="1"/>
  <c r="AU14" i="6"/>
  <c r="AU14" i="5"/>
  <c r="AU14" i="2"/>
  <c r="AU14" i="1"/>
  <c r="AS15" i="1"/>
  <c r="AT15" i="6"/>
  <c r="AT15" i="5"/>
  <c r="AT15" i="2"/>
  <c r="AT15" i="1"/>
  <c r="AU15" i="6"/>
  <c r="AU15" i="5"/>
  <c r="AU15" i="2"/>
  <c r="AU15" i="1"/>
  <c r="AS16" i="1"/>
  <c r="AT16" i="6"/>
  <c r="AT16" i="5"/>
  <c r="AT16" i="2"/>
  <c r="AT16" i="1"/>
  <c r="AU16" i="6"/>
  <c r="AU16" i="5"/>
  <c r="AU16" i="2"/>
  <c r="AU16" i="1"/>
  <c r="AS17" i="1"/>
  <c r="AT17" i="6"/>
  <c r="AT17" i="5"/>
  <c r="AT17" i="2"/>
  <c r="AT17" i="1"/>
  <c r="AU17" i="6"/>
  <c r="AU17" i="5"/>
  <c r="AU17" i="2"/>
  <c r="AU17" i="1"/>
  <c r="AT18" i="6"/>
  <c r="AT18" i="5"/>
  <c r="AT18" i="2"/>
  <c r="AT18" i="1"/>
  <c r="AU18" i="6"/>
  <c r="AU18" i="5"/>
  <c r="AU18" i="2"/>
  <c r="AU18" i="1"/>
  <c r="AT19" i="6"/>
  <c r="AT19" i="5"/>
  <c r="AU19" i="5"/>
  <c r="AT19" i="2"/>
  <c r="AT19" i="1"/>
  <c r="AU19" i="6"/>
  <c r="AU19" i="2"/>
  <c r="AU19" i="1"/>
  <c r="AS21" i="1"/>
  <c r="AT21" i="6"/>
  <c r="AT21" i="5"/>
  <c r="AT21" i="2"/>
  <c r="AT21" i="1"/>
  <c r="AU21" i="6"/>
  <c r="AU21" i="5"/>
  <c r="AU21" i="2"/>
  <c r="AU21" i="1"/>
  <c r="AS22" i="1"/>
  <c r="AT22" i="6"/>
  <c r="AT22" i="5"/>
  <c r="AT22" i="2"/>
  <c r="AT22" i="1"/>
  <c r="AU22" i="6"/>
  <c r="AU22" i="5"/>
  <c r="AU22" i="2"/>
  <c r="AU22" i="1"/>
  <c r="AS23" i="1"/>
  <c r="AT23" i="6"/>
  <c r="AT23" i="5"/>
  <c r="AT23" i="2"/>
  <c r="AT23" i="1"/>
  <c r="AU23" i="6"/>
  <c r="AU23" i="5"/>
  <c r="AU23" i="2"/>
  <c r="AU23" i="1"/>
  <c r="AI11" i="1"/>
  <c r="AJ11" i="4"/>
  <c r="AK11" i="4"/>
  <c r="AJ11" i="6"/>
  <c r="AJ11" i="5"/>
  <c r="AJ11" i="2"/>
  <c r="AJ11" i="1"/>
  <c r="AK11" i="6"/>
  <c r="AK11" i="5"/>
  <c r="AK11" i="2"/>
  <c r="AI12" i="1"/>
  <c r="AJ12" i="4"/>
  <c r="AJ12" i="6"/>
  <c r="AK12" i="6"/>
  <c r="AJ12" i="5"/>
  <c r="AJ12" i="2"/>
  <c r="AJ12" i="1"/>
  <c r="AK12" i="4"/>
  <c r="AK12" i="5"/>
  <c r="AK12" i="2"/>
  <c r="AK12" i="1"/>
  <c r="AI13" i="1"/>
  <c r="AJ13" i="6"/>
  <c r="AJ13" i="5"/>
  <c r="AJ13" i="2"/>
  <c r="AJ13" i="1"/>
  <c r="AK13" i="6"/>
  <c r="AK13" i="5"/>
  <c r="AK13" i="2"/>
  <c r="AK13" i="1"/>
  <c r="AI14" i="1"/>
  <c r="AJ14" i="6"/>
  <c r="AJ14" i="5"/>
  <c r="AJ14" i="2"/>
  <c r="AJ14" i="1"/>
  <c r="AK14" i="6"/>
  <c r="AK14" i="5"/>
  <c r="AK14" i="2"/>
  <c r="AK14" i="1"/>
  <c r="AI15" i="1"/>
  <c r="AJ15" i="4"/>
  <c r="AK15" i="4"/>
  <c r="AJ15" i="6"/>
  <c r="AJ15" i="5"/>
  <c r="AJ15" i="2"/>
  <c r="AJ15" i="1"/>
  <c r="AK15" i="6"/>
  <c r="AK15" i="5"/>
  <c r="AK15" i="2"/>
  <c r="AI16" i="1"/>
  <c r="AJ16" i="6"/>
  <c r="AJ16" i="5"/>
  <c r="AJ16" i="2"/>
  <c r="AJ16" i="1"/>
  <c r="AK16" i="6"/>
  <c r="AK16" i="5"/>
  <c r="AK16" i="2"/>
  <c r="AK16" i="1"/>
  <c r="AI17" i="1"/>
  <c r="AJ17" i="4"/>
  <c r="AK17" i="4"/>
  <c r="AJ17" i="6"/>
  <c r="AK17" i="6"/>
  <c r="AJ17" i="5"/>
  <c r="AK17" i="5"/>
  <c r="AJ17" i="2"/>
  <c r="AK17" i="2"/>
  <c r="AJ18" i="4"/>
  <c r="AJ18" i="6"/>
  <c r="AJ18" i="5"/>
  <c r="AK18" i="5"/>
  <c r="AJ18" i="2"/>
  <c r="AJ18" i="1"/>
  <c r="AK18" i="4"/>
  <c r="AK18" i="6"/>
  <c r="AK18" i="2"/>
  <c r="AK18" i="1"/>
  <c r="AJ19" i="7"/>
  <c r="AK19" i="7"/>
  <c r="AJ19" i="4"/>
  <c r="AJ19" i="6"/>
  <c r="AK19" i="6"/>
  <c r="AJ19" i="5"/>
  <c r="AK19" i="5"/>
  <c r="AJ19" i="2"/>
  <c r="AJ19" i="1"/>
  <c r="AK19" i="4"/>
  <c r="AK19" i="2"/>
  <c r="AK19" i="1"/>
  <c r="AI21" i="1"/>
  <c r="AJ21" i="4"/>
  <c r="AJ21" i="6"/>
  <c r="AJ21" i="5"/>
  <c r="AJ21" i="2"/>
  <c r="AK21" i="2"/>
  <c r="AK21" i="4"/>
  <c r="AK21" i="6"/>
  <c r="AK21" i="5"/>
  <c r="AI22" i="1"/>
  <c r="AJ22" i="4"/>
  <c r="AK22" i="4"/>
  <c r="AJ22" i="6"/>
  <c r="AJ22" i="5"/>
  <c r="AJ22" i="2"/>
  <c r="AJ22" i="1"/>
  <c r="AK22" i="6"/>
  <c r="AK22" i="5"/>
  <c r="AK22" i="2"/>
  <c r="AI23" i="1"/>
  <c r="AJ23" i="4"/>
  <c r="AK23" i="4"/>
  <c r="AJ23" i="6"/>
  <c r="AK23" i="6"/>
  <c r="AJ23" i="5"/>
  <c r="AK23" i="5"/>
  <c r="AJ23" i="2"/>
  <c r="AK23" i="2"/>
  <c r="AJ23" i="1"/>
  <c r="AJ10" i="4"/>
  <c r="AK10" i="4"/>
  <c r="AJ10" i="2"/>
  <c r="AK10" i="2"/>
  <c r="AE11" i="4"/>
  <c r="AE11" i="5"/>
  <c r="AE11" i="2"/>
  <c r="AE11" i="1"/>
  <c r="AF11" i="4"/>
  <c r="AF11" i="5"/>
  <c r="AF11" i="2"/>
  <c r="AF24" i="2"/>
  <c r="AF11" i="1"/>
  <c r="AE12" i="4"/>
  <c r="AE12" i="5"/>
  <c r="AE12" i="2"/>
  <c r="AE12" i="1"/>
  <c r="AF12" i="4"/>
  <c r="AF12" i="5"/>
  <c r="AF12" i="2"/>
  <c r="AF12" i="1"/>
  <c r="AE13" i="4"/>
  <c r="AE13" i="2"/>
  <c r="AF13" i="2"/>
  <c r="AE13" i="1"/>
  <c r="AF13" i="4"/>
  <c r="AE14" i="4"/>
  <c r="AE14" i="5"/>
  <c r="AE14" i="2"/>
  <c r="AE14" i="1"/>
  <c r="AF14" i="4"/>
  <c r="AF14" i="5"/>
  <c r="AF14" i="2"/>
  <c r="AF14" i="1"/>
  <c r="AE15" i="4"/>
  <c r="AE15" i="5"/>
  <c r="AE15" i="2"/>
  <c r="AE15" i="1"/>
  <c r="AF15" i="4"/>
  <c r="AF15" i="5"/>
  <c r="AF15" i="2"/>
  <c r="AF15" i="1"/>
  <c r="AE16" i="4"/>
  <c r="AE16" i="5"/>
  <c r="AE16" i="2"/>
  <c r="AE16" i="1"/>
  <c r="AF16" i="4"/>
  <c r="AF16" i="5"/>
  <c r="AF16" i="2"/>
  <c r="AF16" i="1"/>
  <c r="AE17" i="4"/>
  <c r="AE17" i="5"/>
  <c r="AE17" i="2"/>
  <c r="AE17" i="1"/>
  <c r="AF17" i="4"/>
  <c r="AF17" i="5"/>
  <c r="AF17" i="2"/>
  <c r="AF17" i="1"/>
  <c r="AE18" i="4"/>
  <c r="AE18" i="5"/>
  <c r="AE18" i="2"/>
  <c r="AE18" i="1"/>
  <c r="AF18" i="4"/>
  <c r="AF18" i="5"/>
  <c r="AF18" i="2"/>
  <c r="AF18" i="1"/>
  <c r="AE19" i="4"/>
  <c r="AE19" i="6"/>
  <c r="AE19" i="2"/>
  <c r="AE19" i="1"/>
  <c r="AF19" i="4"/>
  <c r="AF19" i="6"/>
  <c r="AF19" i="2"/>
  <c r="AF19" i="1"/>
  <c r="AE21" i="4"/>
  <c r="AE21" i="5"/>
  <c r="AE21" i="2"/>
  <c r="AE21" i="1"/>
  <c r="AF21" i="4"/>
  <c r="AF21" i="5"/>
  <c r="AF21" i="2"/>
  <c r="AF21" i="1"/>
  <c r="AE22" i="4"/>
  <c r="AE22" i="5"/>
  <c r="AE22" i="2"/>
  <c r="AE22" i="1"/>
  <c r="AF22" i="4"/>
  <c r="AF22" i="5"/>
  <c r="AF22" i="2"/>
  <c r="AF22" i="1"/>
  <c r="AE23" i="4"/>
  <c r="AE23" i="5"/>
  <c r="AE23" i="2"/>
  <c r="AE23" i="1"/>
  <c r="AF23" i="4"/>
  <c r="AF23" i="5"/>
  <c r="AF23" i="2"/>
  <c r="AF23" i="1"/>
  <c r="AE10" i="4"/>
  <c r="AF10" i="4"/>
  <c r="AE10" i="2"/>
  <c r="AF10" i="2"/>
  <c r="AE10" i="6"/>
  <c r="AF10" i="6"/>
  <c r="Y11" i="1"/>
  <c r="Z11" i="4"/>
  <c r="AA11" i="4"/>
  <c r="Z11" i="6"/>
  <c r="AA11" i="6"/>
  <c r="Z11" i="5"/>
  <c r="Z11" i="2"/>
  <c r="Z11" i="1"/>
  <c r="AA11" i="5"/>
  <c r="AA11" i="2"/>
  <c r="Y12" i="1"/>
  <c r="Z12" i="4"/>
  <c r="Z12" i="6"/>
  <c r="Z12" i="5"/>
  <c r="Z12" i="2"/>
  <c r="AA12" i="2"/>
  <c r="AA12" i="4"/>
  <c r="AA12" i="6"/>
  <c r="AA12" i="5"/>
  <c r="Y13" i="1"/>
  <c r="Z13" i="4"/>
  <c r="Z13" i="6"/>
  <c r="Z13" i="5"/>
  <c r="AA13" i="5"/>
  <c r="Z13" i="2"/>
  <c r="AA13" i="4"/>
  <c r="AA13" i="6"/>
  <c r="AA13" i="2"/>
  <c r="Y14" i="1"/>
  <c r="Z14" i="4"/>
  <c r="Z14" i="6"/>
  <c r="AA14" i="6"/>
  <c r="Z14" i="5"/>
  <c r="AA14" i="5"/>
  <c r="Z14" i="2"/>
  <c r="Z14" i="1"/>
  <c r="AA14" i="4"/>
  <c r="AA14" i="2"/>
  <c r="AA14" i="1"/>
  <c r="Y15" i="1"/>
  <c r="Z15" i="4"/>
  <c r="AA15" i="4"/>
  <c r="Z15" i="6"/>
  <c r="AA15" i="6"/>
  <c r="Z15" i="5"/>
  <c r="AA15" i="5"/>
  <c r="Z15" i="2"/>
  <c r="Z15" i="1"/>
  <c r="AA15" i="2"/>
  <c r="Y16" i="1"/>
  <c r="Z16" i="4"/>
  <c r="Z16" i="6"/>
  <c r="Z16" i="5"/>
  <c r="Z16" i="2"/>
  <c r="AA16" i="2"/>
  <c r="AA16" i="4"/>
  <c r="AA16" i="6"/>
  <c r="AA16" i="5"/>
  <c r="Y17" i="1"/>
  <c r="Z17" i="4"/>
  <c r="Z17" i="6"/>
  <c r="Z17" i="5"/>
  <c r="AA17" i="5"/>
  <c r="Z17" i="2"/>
  <c r="AA17" i="4"/>
  <c r="AA17" i="6"/>
  <c r="AA17" i="2"/>
  <c r="Z18" i="4"/>
  <c r="Z18" i="6"/>
  <c r="AA18" i="6"/>
  <c r="Z18" i="5"/>
  <c r="AA18" i="5"/>
  <c r="Z18" i="2"/>
  <c r="Z18" i="1"/>
  <c r="AA18" i="4"/>
  <c r="AA18" i="2"/>
  <c r="AA18" i="1"/>
  <c r="Z19" i="4"/>
  <c r="Z19" i="6"/>
  <c r="Z19" i="5"/>
  <c r="AA19" i="5"/>
  <c r="Z19" i="2"/>
  <c r="AA19" i="2"/>
  <c r="Z19" i="1"/>
  <c r="AA19" i="4"/>
  <c r="AA19" i="6"/>
  <c r="AA19" i="1"/>
  <c r="Y21" i="1"/>
  <c r="Z21" i="4"/>
  <c r="AA21" i="4"/>
  <c r="Z21" i="6"/>
  <c r="AA21" i="6"/>
  <c r="Z21" i="5"/>
  <c r="AA21" i="5"/>
  <c r="Z21" i="2"/>
  <c r="Z21" i="1"/>
  <c r="AA21" i="2"/>
  <c r="Y22" i="1"/>
  <c r="Z22" i="4"/>
  <c r="AA22" i="4"/>
  <c r="Z22" i="6"/>
  <c r="Z22" i="5"/>
  <c r="Z22" i="2"/>
  <c r="Z22" i="1"/>
  <c r="AA22" i="6"/>
  <c r="AA22" i="5"/>
  <c r="AA22" i="2"/>
  <c r="Y23" i="1"/>
  <c r="Z23" i="4"/>
  <c r="Z23" i="6"/>
  <c r="AA23" i="6"/>
  <c r="Z23" i="5"/>
  <c r="Z23" i="2"/>
  <c r="AA23" i="2"/>
  <c r="Z23" i="1"/>
  <c r="AA23" i="4"/>
  <c r="AA23" i="5"/>
  <c r="AA23" i="1"/>
  <c r="Z10" i="4"/>
  <c r="AA10" i="4"/>
  <c r="AA24" i="4"/>
  <c r="Z10" i="2"/>
  <c r="U11" i="4"/>
  <c r="U11" i="6"/>
  <c r="V11" i="6"/>
  <c r="U11" i="5"/>
  <c r="U11" i="2"/>
  <c r="U11" i="1"/>
  <c r="V11" i="4"/>
  <c r="V24" i="4"/>
  <c r="V11" i="2"/>
  <c r="V11" i="1"/>
  <c r="U12" i="4"/>
  <c r="V12" i="4"/>
  <c r="U12" i="6"/>
  <c r="V12" i="6"/>
  <c r="U12" i="5"/>
  <c r="V12" i="5"/>
  <c r="U12" i="2"/>
  <c r="U12" i="1"/>
  <c r="V12" i="2"/>
  <c r="U13" i="6"/>
  <c r="U13" i="5"/>
  <c r="U13" i="2"/>
  <c r="V13" i="2"/>
  <c r="U13" i="1"/>
  <c r="V13" i="6"/>
  <c r="V13" i="5"/>
  <c r="V13" i="1"/>
  <c r="U14" i="6"/>
  <c r="V14" i="6"/>
  <c r="U14" i="5"/>
  <c r="V14" i="5"/>
  <c r="U14" i="2"/>
  <c r="U14" i="1"/>
  <c r="V14" i="2"/>
  <c r="V14" i="1"/>
  <c r="U15" i="4"/>
  <c r="V15" i="4"/>
  <c r="U15" i="6"/>
  <c r="V15" i="6"/>
  <c r="U15" i="5"/>
  <c r="V15" i="5"/>
  <c r="U15" i="2"/>
  <c r="U15" i="1"/>
  <c r="V15" i="2"/>
  <c r="V15" i="1"/>
  <c r="U16" i="6"/>
  <c r="U16" i="5"/>
  <c r="U16" i="2"/>
  <c r="V16" i="2"/>
  <c r="U16" i="1"/>
  <c r="V16" i="6"/>
  <c r="V16" i="5"/>
  <c r="V16" i="1"/>
  <c r="U17" i="4"/>
  <c r="U17" i="6"/>
  <c r="V17" i="6"/>
  <c r="U17" i="5"/>
  <c r="V17" i="5"/>
  <c r="U17" i="2"/>
  <c r="V17" i="2"/>
  <c r="U17" i="1"/>
  <c r="V17" i="4"/>
  <c r="V17" i="1"/>
  <c r="U18" i="4"/>
  <c r="V18" i="4"/>
  <c r="U18" i="6"/>
  <c r="U18" i="5"/>
  <c r="U18" i="2"/>
  <c r="V18" i="2"/>
  <c r="U18" i="1"/>
  <c r="V18" i="6"/>
  <c r="V18" i="5"/>
  <c r="U19" i="4"/>
  <c r="U19" i="6"/>
  <c r="U19" i="5"/>
  <c r="V19" i="5"/>
  <c r="U19" i="2"/>
  <c r="V19" i="2"/>
  <c r="U19" i="1"/>
  <c r="V19" i="4"/>
  <c r="V19" i="6"/>
  <c r="V19" i="1"/>
  <c r="U21" i="4"/>
  <c r="V21" i="4"/>
  <c r="U21" i="6"/>
  <c r="U21" i="5"/>
  <c r="U21" i="2"/>
  <c r="V21" i="2"/>
  <c r="U21" i="1"/>
  <c r="V21" i="6"/>
  <c r="V21" i="5"/>
  <c r="U22" i="4"/>
  <c r="U22" i="6"/>
  <c r="U22" i="5"/>
  <c r="V22" i="5"/>
  <c r="U22" i="2"/>
  <c r="V22" i="2"/>
  <c r="U22" i="1"/>
  <c r="V22" i="4"/>
  <c r="V22" i="6"/>
  <c r="U23" i="4"/>
  <c r="V23" i="4"/>
  <c r="U23" i="6"/>
  <c r="U23" i="5"/>
  <c r="U23" i="2"/>
  <c r="V23" i="2"/>
  <c r="U23" i="1"/>
  <c r="V23" i="6"/>
  <c r="V23" i="5"/>
  <c r="U10" i="4"/>
  <c r="V10" i="4"/>
  <c r="O11" i="1"/>
  <c r="P11" i="4"/>
  <c r="P11" i="6"/>
  <c r="Q11" i="6"/>
  <c r="P11" i="5"/>
  <c r="Q11" i="5"/>
  <c r="P11" i="2"/>
  <c r="Q11" i="2"/>
  <c r="Q11" i="4"/>
  <c r="O12" i="1"/>
  <c r="P12" i="4"/>
  <c r="P12" i="6"/>
  <c r="Q12" i="6"/>
  <c r="P12" i="5"/>
  <c r="P12" i="2"/>
  <c r="Q12" i="4"/>
  <c r="Q12" i="2"/>
  <c r="O13" i="1"/>
  <c r="P13" i="4"/>
  <c r="Q13" i="4"/>
  <c r="P13" i="6"/>
  <c r="P13" i="5"/>
  <c r="P13" i="2"/>
  <c r="Q13" i="2"/>
  <c r="P13" i="1"/>
  <c r="Q13" i="6"/>
  <c r="Q13" i="5"/>
  <c r="Q13" i="1"/>
  <c r="O14" i="1"/>
  <c r="P14" i="4"/>
  <c r="P14" i="6"/>
  <c r="P14" i="5"/>
  <c r="Q14" i="5"/>
  <c r="P14" i="2"/>
  <c r="Q14" i="4"/>
  <c r="Q14" i="6"/>
  <c r="Q14" i="2"/>
  <c r="O15" i="1"/>
  <c r="P15" i="4"/>
  <c r="P24" i="4"/>
  <c r="P15" i="6"/>
  <c r="Q15" i="6"/>
  <c r="P15" i="5"/>
  <c r="Q15" i="5"/>
  <c r="P15" i="2"/>
  <c r="P15" i="1"/>
  <c r="Q15" i="4"/>
  <c r="Q24" i="4"/>
  <c r="Q15" i="2"/>
  <c r="Q15" i="1"/>
  <c r="O16" i="1"/>
  <c r="P16" i="4"/>
  <c r="Q16" i="4"/>
  <c r="P16" i="6"/>
  <c r="P16" i="5"/>
  <c r="P16" i="2"/>
  <c r="P16" i="1"/>
  <c r="Q16" i="6"/>
  <c r="Q16" i="5"/>
  <c r="Q16" i="2"/>
  <c r="O17" i="1"/>
  <c r="P17" i="4"/>
  <c r="P17" i="6"/>
  <c r="P17" i="5"/>
  <c r="P17" i="2"/>
  <c r="Q17" i="2"/>
  <c r="Q17" i="4"/>
  <c r="Q17" i="6"/>
  <c r="Q17" i="5"/>
  <c r="P18" i="4"/>
  <c r="P18" i="6"/>
  <c r="P18" i="5"/>
  <c r="Q18" i="5"/>
  <c r="P18" i="2"/>
  <c r="Q18" i="2"/>
  <c r="P18" i="1"/>
  <c r="Q18" i="4"/>
  <c r="Q18" i="6"/>
  <c r="Q18" i="1"/>
  <c r="P19" i="4"/>
  <c r="P19" i="6"/>
  <c r="Q19" i="6"/>
  <c r="P19" i="5"/>
  <c r="P19" i="2"/>
  <c r="Q19" i="2"/>
  <c r="P19" i="1"/>
  <c r="Q19" i="4"/>
  <c r="Q19" i="5"/>
  <c r="Q19" i="1"/>
  <c r="O21" i="1"/>
  <c r="P21" i="4"/>
  <c r="P21" i="6"/>
  <c r="P21" i="5"/>
  <c r="Q21" i="5"/>
  <c r="P21" i="2"/>
  <c r="Q21" i="4"/>
  <c r="Q21" i="6"/>
  <c r="Q21" i="2"/>
  <c r="O22" i="1"/>
  <c r="P22" i="4"/>
  <c r="P22" i="6"/>
  <c r="Q22" i="6"/>
  <c r="P22" i="5"/>
  <c r="Q22" i="5"/>
  <c r="P22" i="2"/>
  <c r="P22" i="1"/>
  <c r="Q22" i="4"/>
  <c r="Q22" i="2"/>
  <c r="Q22" i="1"/>
  <c r="O23" i="1"/>
  <c r="P23" i="4"/>
  <c r="Q23" i="4"/>
  <c r="P23" i="6"/>
  <c r="P23" i="5"/>
  <c r="P23" i="2"/>
  <c r="P23" i="1"/>
  <c r="Q23" i="6"/>
  <c r="Q23" i="5"/>
  <c r="Q23" i="2"/>
  <c r="P10" i="4"/>
  <c r="Q10" i="4"/>
  <c r="J11" i="1"/>
  <c r="K11" i="4"/>
  <c r="K11" i="6"/>
  <c r="L11" i="6"/>
  <c r="K11" i="5"/>
  <c r="K11" i="2"/>
  <c r="K24" i="2"/>
  <c r="K11" i="1"/>
  <c r="L11" i="4"/>
  <c r="L11" i="5"/>
  <c r="L11" i="2"/>
  <c r="L11" i="1"/>
  <c r="J12" i="1"/>
  <c r="K12" i="4"/>
  <c r="K12" i="6"/>
  <c r="K12" i="5"/>
  <c r="L12" i="5"/>
  <c r="K12" i="2"/>
  <c r="K12" i="1"/>
  <c r="L12" i="4"/>
  <c r="L12" i="6"/>
  <c r="L12" i="2"/>
  <c r="L12" i="1"/>
  <c r="J13" i="1"/>
  <c r="K13" i="4"/>
  <c r="K13" i="6"/>
  <c r="K13" i="5"/>
  <c r="K13" i="2"/>
  <c r="L13" i="2"/>
  <c r="L13" i="4"/>
  <c r="L13" i="6"/>
  <c r="L13" i="5"/>
  <c r="J14" i="1"/>
  <c r="K14" i="4"/>
  <c r="L14" i="4"/>
  <c r="K14" i="6"/>
  <c r="K14" i="5"/>
  <c r="K14" i="2"/>
  <c r="K14" i="1"/>
  <c r="L14" i="6"/>
  <c r="L14" i="5"/>
  <c r="L14" i="2"/>
  <c r="J15" i="1"/>
  <c r="K15" i="4"/>
  <c r="K15" i="6"/>
  <c r="L15" i="6"/>
  <c r="K15" i="5"/>
  <c r="L15" i="5"/>
  <c r="K15" i="2"/>
  <c r="L15" i="4"/>
  <c r="L15" i="2"/>
  <c r="J16" i="1"/>
  <c r="K16" i="4"/>
  <c r="K16" i="6"/>
  <c r="L16" i="6"/>
  <c r="K16" i="5"/>
  <c r="L16" i="5"/>
  <c r="K16" i="2"/>
  <c r="K16" i="1"/>
  <c r="L16" i="4"/>
  <c r="L16" i="2"/>
  <c r="L16" i="1"/>
  <c r="J17" i="1"/>
  <c r="K17" i="4"/>
  <c r="K17" i="6"/>
  <c r="K17" i="5"/>
  <c r="K17" i="2"/>
  <c r="L17" i="2"/>
  <c r="L17" i="4"/>
  <c r="L17" i="6"/>
  <c r="L17" i="5"/>
  <c r="K18" i="4"/>
  <c r="K18" i="6"/>
  <c r="L18" i="6"/>
  <c r="K18" i="5"/>
  <c r="K18" i="2"/>
  <c r="K18" i="1"/>
  <c r="L18" i="4"/>
  <c r="L18" i="5"/>
  <c r="L18" i="2"/>
  <c r="L18" i="1"/>
  <c r="K19" i="7"/>
  <c r="L19" i="7"/>
  <c r="K19" i="4"/>
  <c r="L19" i="4"/>
  <c r="K19" i="6"/>
  <c r="L19" i="6"/>
  <c r="K19" i="5"/>
  <c r="L19" i="5"/>
  <c r="K19" i="2"/>
  <c r="K19" i="1"/>
  <c r="L19" i="2"/>
  <c r="L19" i="1"/>
  <c r="J21" i="1"/>
  <c r="K21" i="7"/>
  <c r="K21" i="4"/>
  <c r="L21" i="4"/>
  <c r="K21" i="6"/>
  <c r="L21" i="6"/>
  <c r="K21" i="5"/>
  <c r="K21" i="2"/>
  <c r="K21" i="1"/>
  <c r="L21" i="7"/>
  <c r="L21" i="5"/>
  <c r="L21" i="2"/>
  <c r="J22" i="1"/>
  <c r="K22" i="7"/>
  <c r="L22" i="7"/>
  <c r="K22" i="4"/>
  <c r="K22" i="6"/>
  <c r="K22" i="5"/>
  <c r="L22" i="5"/>
  <c r="K22" i="2"/>
  <c r="L22" i="2"/>
  <c r="L22" i="4"/>
  <c r="L22" i="6"/>
  <c r="J23" i="1"/>
  <c r="K23" i="4"/>
  <c r="L23" i="4"/>
  <c r="K23" i="6"/>
  <c r="K23" i="5"/>
  <c r="K23" i="2"/>
  <c r="K23" i="1"/>
  <c r="L23" i="6"/>
  <c r="L23" i="5"/>
  <c r="L23" i="2"/>
  <c r="K10" i="4"/>
  <c r="L10" i="4"/>
  <c r="L24" i="4"/>
  <c r="E11" i="1"/>
  <c r="F11" i="4"/>
  <c r="F11" i="6"/>
  <c r="F11" i="5"/>
  <c r="F11" i="2"/>
  <c r="G11" i="2"/>
  <c r="G11" i="4"/>
  <c r="G11" i="6"/>
  <c r="G11" i="5"/>
  <c r="E12" i="1"/>
  <c r="F12" i="6"/>
  <c r="G12" i="6"/>
  <c r="F12" i="5"/>
  <c r="F12" i="2"/>
  <c r="F12" i="1"/>
  <c r="G12" i="4"/>
  <c r="G24" i="4"/>
  <c r="G12" i="5"/>
  <c r="G12" i="2"/>
  <c r="G12" i="1"/>
  <c r="E13" i="1"/>
  <c r="F13" i="6"/>
  <c r="F13" i="5"/>
  <c r="F13" i="2"/>
  <c r="F13" i="1"/>
  <c r="G13" i="6"/>
  <c r="G13" i="5"/>
  <c r="G13" i="2"/>
  <c r="G13" i="1"/>
  <c r="E14" i="1"/>
  <c r="F14" i="6"/>
  <c r="F14" i="5"/>
  <c r="F14" i="2"/>
  <c r="F14" i="1"/>
  <c r="G14" i="6"/>
  <c r="G14" i="5"/>
  <c r="G14" i="2"/>
  <c r="G14" i="1"/>
  <c r="E15" i="1"/>
  <c r="F15" i="6"/>
  <c r="G15" i="6"/>
  <c r="F15" i="5"/>
  <c r="F15" i="2"/>
  <c r="F15" i="1"/>
  <c r="G15" i="4"/>
  <c r="G15" i="5"/>
  <c r="G15" i="2"/>
  <c r="G15" i="1"/>
  <c r="E16" i="1"/>
  <c r="F16" i="6"/>
  <c r="G16" i="6"/>
  <c r="F16" i="5"/>
  <c r="F16" i="2"/>
  <c r="G16" i="2"/>
  <c r="F16" i="1"/>
  <c r="G16" i="4"/>
  <c r="G16" i="5"/>
  <c r="G16" i="1"/>
  <c r="E17" i="1"/>
  <c r="F17" i="6"/>
  <c r="G17" i="6"/>
  <c r="F17" i="5"/>
  <c r="F17" i="2"/>
  <c r="F17" i="1"/>
  <c r="G17" i="4"/>
  <c r="G17" i="5"/>
  <c r="G17" i="2"/>
  <c r="G17" i="1"/>
  <c r="F18" i="6"/>
  <c r="F18" i="5"/>
  <c r="F18" i="2"/>
  <c r="F18" i="1"/>
  <c r="G18" i="6"/>
  <c r="G18" i="5"/>
  <c r="G18" i="2"/>
  <c r="F19" i="6"/>
  <c r="G19" i="6"/>
  <c r="F19" i="5"/>
  <c r="F19" i="2"/>
  <c r="G19" i="2"/>
  <c r="F19" i="1"/>
  <c r="G19" i="4"/>
  <c r="G19" i="5"/>
  <c r="G19" i="1"/>
  <c r="E21" i="1"/>
  <c r="F21" i="7"/>
  <c r="F21" i="4"/>
  <c r="F21" i="6"/>
  <c r="F21" i="5"/>
  <c r="G21" i="5"/>
  <c r="F21" i="2"/>
  <c r="G21" i="7"/>
  <c r="G21" i="4"/>
  <c r="G21" i="6"/>
  <c r="G21" i="2"/>
  <c r="E22" i="1"/>
  <c r="F22" i="4"/>
  <c r="F22" i="6"/>
  <c r="F22" i="5"/>
  <c r="G22" i="5"/>
  <c r="F22" i="2"/>
  <c r="G22" i="7"/>
  <c r="G22" i="4"/>
  <c r="G22" i="6"/>
  <c r="G22" i="2"/>
  <c r="E23" i="1"/>
  <c r="F23" i="4"/>
  <c r="F23" i="6"/>
  <c r="F23" i="5"/>
  <c r="F23" i="2"/>
  <c r="G23" i="2"/>
  <c r="G23" i="4"/>
  <c r="G23" i="6"/>
  <c r="G23" i="5"/>
  <c r="F10" i="4"/>
  <c r="G10" i="4"/>
  <c r="H24" i="7"/>
  <c r="N24" i="7"/>
  <c r="O24" i="7"/>
  <c r="S24" i="7"/>
  <c r="T24" i="7"/>
  <c r="X24" i="7"/>
  <c r="Y24" i="7"/>
  <c r="AB24" i="7"/>
  <c r="AC24" i="7"/>
  <c r="AD24" i="7"/>
  <c r="AR24" i="7"/>
  <c r="AS24" i="7"/>
  <c r="AW24" i="7"/>
  <c r="AX24" i="7"/>
  <c r="BB24" i="7"/>
  <c r="BC24" i="7"/>
  <c r="BG24" i="7"/>
  <c r="BH24" i="7"/>
  <c r="C24" i="7"/>
  <c r="C25" i="7"/>
  <c r="AV7" i="7"/>
  <c r="AV9" i="7"/>
  <c r="C7" i="7"/>
  <c r="C9" i="7"/>
  <c r="C38" i="7"/>
  <c r="D38" i="7"/>
  <c r="BF7" i="7"/>
  <c r="BF9" i="7"/>
  <c r="BG39" i="7"/>
  <c r="AQ7" i="7"/>
  <c r="AQ9" i="7"/>
  <c r="AR31" i="7"/>
  <c r="AR39" i="7"/>
  <c r="AG7" i="7"/>
  <c r="AG9" i="7"/>
  <c r="R7" i="7"/>
  <c r="R9" i="7"/>
  <c r="R27" i="7"/>
  <c r="S27" i="7"/>
  <c r="H9" i="7"/>
  <c r="C39" i="7"/>
  <c r="D39" i="7"/>
  <c r="AR38" i="7"/>
  <c r="AH38" i="7"/>
  <c r="H38" i="7"/>
  <c r="I38" i="7"/>
  <c r="C37" i="7"/>
  <c r="D37" i="7"/>
  <c r="H36" i="7"/>
  <c r="I36" i="7"/>
  <c r="C36" i="7"/>
  <c r="D36" i="7"/>
  <c r="AR35" i="7"/>
  <c r="C34" i="7"/>
  <c r="D34" i="7"/>
  <c r="C33" i="7"/>
  <c r="D33" i="7"/>
  <c r="BG32" i="7"/>
  <c r="H32" i="7"/>
  <c r="I32" i="7"/>
  <c r="C32" i="7"/>
  <c r="D32" i="7"/>
  <c r="BG31" i="7"/>
  <c r="H31" i="7"/>
  <c r="I31" i="7"/>
  <c r="C31" i="7"/>
  <c r="D31" i="7"/>
  <c r="AH30" i="7"/>
  <c r="H30" i="7"/>
  <c r="I30" i="7"/>
  <c r="C30" i="7"/>
  <c r="D30" i="7"/>
  <c r="AR29" i="7"/>
  <c r="AH29" i="7"/>
  <c r="H29" i="7"/>
  <c r="I29" i="7"/>
  <c r="C29" i="7"/>
  <c r="D29" i="7"/>
  <c r="C28" i="7"/>
  <c r="D28" i="7"/>
  <c r="C27" i="7"/>
  <c r="D27" i="7"/>
  <c r="BA7" i="7"/>
  <c r="BA9" i="7"/>
  <c r="AG24" i="7"/>
  <c r="AB25" i="7"/>
  <c r="W7" i="7"/>
  <c r="W9" i="7"/>
  <c r="M7" i="7"/>
  <c r="M9" i="7"/>
  <c r="H25" i="7"/>
  <c r="BF6" i="7"/>
  <c r="BA6" i="7"/>
  <c r="AV6" i="7"/>
  <c r="AQ6" i="7"/>
  <c r="AG6" i="7"/>
  <c r="AB6" i="7"/>
  <c r="W6" i="7"/>
  <c r="R6" i="7"/>
  <c r="M6" i="7"/>
  <c r="C6" i="7"/>
  <c r="AW24" i="6"/>
  <c r="AX24" i="6"/>
  <c r="AD24" i="6"/>
  <c r="C24" i="6"/>
  <c r="AV7" i="6"/>
  <c r="AV9" i="6"/>
  <c r="AB7" i="6"/>
  <c r="AB9" i="6"/>
  <c r="AC33" i="6"/>
  <c r="C7" i="6"/>
  <c r="C9" i="6"/>
  <c r="AQ7" i="6"/>
  <c r="AQ9" i="6"/>
  <c r="AR27" i="6"/>
  <c r="AG7" i="6"/>
  <c r="AG9" i="6"/>
  <c r="R7" i="6"/>
  <c r="R9" i="6"/>
  <c r="R27" i="6"/>
  <c r="S27" i="6"/>
  <c r="H7" i="6"/>
  <c r="H9" i="6"/>
  <c r="H35" i="6"/>
  <c r="I35" i="6"/>
  <c r="H39" i="6"/>
  <c r="I39" i="6"/>
  <c r="H38" i="6"/>
  <c r="I38" i="6"/>
  <c r="H36" i="6"/>
  <c r="I36" i="6"/>
  <c r="H34" i="6"/>
  <c r="I34" i="6"/>
  <c r="C34" i="6"/>
  <c r="D34" i="6"/>
  <c r="R33" i="6"/>
  <c r="S33" i="6"/>
  <c r="H32" i="6"/>
  <c r="I32" i="6"/>
  <c r="AR31" i="6"/>
  <c r="AR30" i="6"/>
  <c r="R30" i="6"/>
  <c r="S30" i="6"/>
  <c r="H28" i="6"/>
  <c r="I28" i="6"/>
  <c r="H27" i="6"/>
  <c r="I27" i="6"/>
  <c r="BF24" i="6"/>
  <c r="BA24" i="6"/>
  <c r="BA7" i="6"/>
  <c r="BA9" i="6"/>
  <c r="BA25" i="6"/>
  <c r="AV24" i="6"/>
  <c r="AV25" i="6"/>
  <c r="AQ24" i="6"/>
  <c r="AG24" i="6"/>
  <c r="AB24" i="6"/>
  <c r="AB25" i="6"/>
  <c r="W24" i="6"/>
  <c r="W7" i="6"/>
  <c r="W9" i="6"/>
  <c r="R24" i="6"/>
  <c r="M24" i="6"/>
  <c r="M7" i="6"/>
  <c r="M9" i="6"/>
  <c r="H24" i="6"/>
  <c r="H25" i="6"/>
  <c r="BI10" i="6"/>
  <c r="BJ10" i="6"/>
  <c r="BH24" i="6"/>
  <c r="BG24" i="6"/>
  <c r="BD10" i="6"/>
  <c r="BE10" i="6"/>
  <c r="BC24" i="6"/>
  <c r="BB24" i="6"/>
  <c r="AY10" i="6"/>
  <c r="AZ10" i="6"/>
  <c r="AT10" i="6"/>
  <c r="AU10" i="6"/>
  <c r="AR24" i="6"/>
  <c r="AJ10" i="6"/>
  <c r="AK10" i="6"/>
  <c r="AH24" i="6"/>
  <c r="AC24" i="6"/>
  <c r="Z10" i="6"/>
  <c r="AA10" i="6"/>
  <c r="X24" i="6"/>
  <c r="U10" i="6"/>
  <c r="V10" i="6"/>
  <c r="S24" i="6"/>
  <c r="P10" i="6"/>
  <c r="Q10" i="6"/>
  <c r="Q24" i="6"/>
  <c r="N24" i="6"/>
  <c r="K10" i="6"/>
  <c r="I24" i="6"/>
  <c r="F10" i="6"/>
  <c r="G10" i="6"/>
  <c r="D24" i="6"/>
  <c r="BF7" i="6"/>
  <c r="BF9" i="6"/>
  <c r="BF6" i="6"/>
  <c r="BA6" i="6"/>
  <c r="AV6" i="6"/>
  <c r="AQ6" i="6"/>
  <c r="AG6" i="6"/>
  <c r="AB6" i="6"/>
  <c r="W6" i="6"/>
  <c r="R6" i="6"/>
  <c r="M6" i="6"/>
  <c r="H6" i="6"/>
  <c r="C6" i="6"/>
  <c r="AV21" i="5"/>
  <c r="R24" i="4"/>
  <c r="AD24" i="4"/>
  <c r="O24" i="2"/>
  <c r="C24" i="5"/>
  <c r="BA7" i="4"/>
  <c r="BA6" i="4"/>
  <c r="AV6" i="4"/>
  <c r="AQ7" i="4"/>
  <c r="AQ6" i="4"/>
  <c r="AG7" i="4"/>
  <c r="AG6" i="4"/>
  <c r="AB7" i="4"/>
  <c r="AB6" i="4"/>
  <c r="W7" i="4"/>
  <c r="W6" i="4"/>
  <c r="R7" i="4"/>
  <c r="R6" i="4"/>
  <c r="M7" i="4"/>
  <c r="M6" i="4"/>
  <c r="H7" i="4"/>
  <c r="H6" i="4"/>
  <c r="BF7" i="4"/>
  <c r="BF9" i="4"/>
  <c r="BF6" i="4"/>
  <c r="AB7" i="2"/>
  <c r="AB6" i="2"/>
  <c r="BF7" i="1"/>
  <c r="BF6" i="1"/>
  <c r="BA7" i="1"/>
  <c r="BA6" i="1"/>
  <c r="AV7" i="1"/>
  <c r="AV9" i="1"/>
  <c r="AV6" i="1"/>
  <c r="AQ7" i="1"/>
  <c r="AQ6" i="1"/>
  <c r="AG7" i="1"/>
  <c r="AG6" i="1"/>
  <c r="AB7" i="1"/>
  <c r="AB6" i="1"/>
  <c r="W7" i="1"/>
  <c r="W6" i="1"/>
  <c r="R7" i="1"/>
  <c r="R9" i="1"/>
  <c r="R24" i="1"/>
  <c r="R25" i="1"/>
  <c r="R6" i="1"/>
  <c r="M7" i="1"/>
  <c r="M6" i="1"/>
  <c r="H7" i="1"/>
  <c r="H6" i="1"/>
  <c r="C24" i="1"/>
  <c r="AW24" i="1"/>
  <c r="AW24" i="2"/>
  <c r="W7" i="5"/>
  <c r="W9" i="5"/>
  <c r="W6" i="5"/>
  <c r="X24" i="5"/>
  <c r="W24" i="5"/>
  <c r="W25" i="5"/>
  <c r="Z10" i="5"/>
  <c r="AA10" i="5"/>
  <c r="AC24" i="4"/>
  <c r="AB24" i="4"/>
  <c r="AB9" i="4"/>
  <c r="AC24" i="2"/>
  <c r="AB9" i="2"/>
  <c r="AC24" i="1"/>
  <c r="AB24" i="1"/>
  <c r="AE10" i="1"/>
  <c r="Z24" i="5"/>
  <c r="AF24" i="4"/>
  <c r="AE24" i="4"/>
  <c r="AF10" i="1"/>
  <c r="AD24" i="1"/>
  <c r="AV7" i="5"/>
  <c r="AV9" i="5"/>
  <c r="AV6" i="5"/>
  <c r="AB7" i="5"/>
  <c r="AB9" i="5"/>
  <c r="AB6" i="5"/>
  <c r="BG37" i="5"/>
  <c r="BG30" i="5"/>
  <c r="BF24" i="5"/>
  <c r="BF25" i="5"/>
  <c r="BH24" i="5"/>
  <c r="BG24" i="5"/>
  <c r="BC24" i="5"/>
  <c r="BB24" i="5"/>
  <c r="BA24" i="5"/>
  <c r="AR24" i="5"/>
  <c r="AQ24" i="5"/>
  <c r="AH24" i="5"/>
  <c r="AG24" i="5"/>
  <c r="AB24" i="5"/>
  <c r="S24" i="5"/>
  <c r="R24" i="5"/>
  <c r="N24" i="5"/>
  <c r="M24" i="5"/>
  <c r="I24" i="5"/>
  <c r="H24" i="5"/>
  <c r="D24" i="5"/>
  <c r="BI10" i="5"/>
  <c r="BI24" i="5"/>
  <c r="BD10" i="5"/>
  <c r="BE10" i="5"/>
  <c r="AY10" i="5"/>
  <c r="AU10" i="5"/>
  <c r="AU24" i="5"/>
  <c r="AT10" i="5"/>
  <c r="AJ10" i="5"/>
  <c r="AK10" i="5"/>
  <c r="AE10" i="5"/>
  <c r="AE24" i="5"/>
  <c r="AF10" i="5"/>
  <c r="AF24" i="5"/>
  <c r="U10" i="5"/>
  <c r="P10" i="5"/>
  <c r="Q10" i="5"/>
  <c r="K10" i="5"/>
  <c r="L10" i="5"/>
  <c r="F10" i="5"/>
  <c r="BF7" i="5"/>
  <c r="BA7" i="5"/>
  <c r="BA9" i="5"/>
  <c r="BA25" i="5"/>
  <c r="AQ7" i="5"/>
  <c r="AQ9" i="5"/>
  <c r="AR30" i="5"/>
  <c r="AG7" i="5"/>
  <c r="AG9" i="5"/>
  <c r="R7" i="5"/>
  <c r="R9" i="5"/>
  <c r="M7" i="5"/>
  <c r="M9" i="5"/>
  <c r="C7" i="5"/>
  <c r="C9" i="5"/>
  <c r="BF6" i="5"/>
  <c r="BA6" i="5"/>
  <c r="AQ6" i="5"/>
  <c r="AG6" i="5"/>
  <c r="R6" i="5"/>
  <c r="M6" i="5"/>
  <c r="C6" i="5"/>
  <c r="G10" i="5"/>
  <c r="C50" i="5"/>
  <c r="R34" i="5"/>
  <c r="C34" i="5"/>
  <c r="D34" i="5"/>
  <c r="R32" i="5"/>
  <c r="C32" i="5"/>
  <c r="D32" i="5"/>
  <c r="R30" i="5"/>
  <c r="C30" i="5"/>
  <c r="D30" i="5"/>
  <c r="R28" i="5"/>
  <c r="C28" i="5"/>
  <c r="D28" i="5"/>
  <c r="R38" i="5"/>
  <c r="C38" i="5"/>
  <c r="D38" i="5"/>
  <c r="C37" i="5"/>
  <c r="D37" i="5"/>
  <c r="R33" i="5"/>
  <c r="C29" i="5"/>
  <c r="D29" i="5"/>
  <c r="C39" i="5"/>
  <c r="D39" i="5"/>
  <c r="R36" i="5"/>
  <c r="R35" i="5"/>
  <c r="C31" i="5"/>
  <c r="D31" i="5"/>
  <c r="R37" i="5"/>
  <c r="C33" i="5"/>
  <c r="D33" i="5"/>
  <c r="R29" i="5"/>
  <c r="C27" i="5"/>
  <c r="D27" i="5"/>
  <c r="C35" i="5"/>
  <c r="D35" i="5"/>
  <c r="R31" i="5"/>
  <c r="R39" i="5"/>
  <c r="C36" i="5"/>
  <c r="D36" i="5"/>
  <c r="AR32" i="5"/>
  <c r="AR37" i="5"/>
  <c r="AR31" i="5"/>
  <c r="AJ24" i="5"/>
  <c r="H6" i="5"/>
  <c r="H7" i="5"/>
  <c r="H9" i="5"/>
  <c r="V10" i="5"/>
  <c r="BC24" i="4"/>
  <c r="BH24" i="4"/>
  <c r="S24" i="1"/>
  <c r="T24" i="1"/>
  <c r="U10" i="1"/>
  <c r="H35" i="5"/>
  <c r="I35" i="5"/>
  <c r="H25" i="5"/>
  <c r="H38" i="5"/>
  <c r="I38" i="5"/>
  <c r="U24" i="1"/>
  <c r="T24" i="2"/>
  <c r="AI24" i="2"/>
  <c r="BH24" i="2"/>
  <c r="BI10" i="2"/>
  <c r="BJ10" i="2"/>
  <c r="BC24" i="2"/>
  <c r="BD10" i="2"/>
  <c r="BE10" i="2"/>
  <c r="AS24" i="2"/>
  <c r="AT10" i="2"/>
  <c r="AU10" i="2"/>
  <c r="U10" i="2"/>
  <c r="V10" i="2"/>
  <c r="J24" i="2"/>
  <c r="K10" i="2"/>
  <c r="L10" i="2"/>
  <c r="BI24" i="4"/>
  <c r="F10" i="2"/>
  <c r="F24" i="2"/>
  <c r="C7" i="4"/>
  <c r="C6" i="4"/>
  <c r="H9" i="4"/>
  <c r="G10" i="2"/>
  <c r="G24" i="2"/>
  <c r="BG29" i="4"/>
  <c r="BG24" i="4"/>
  <c r="BF24" i="4"/>
  <c r="BB24" i="4"/>
  <c r="BA24" i="4"/>
  <c r="AW24" i="4"/>
  <c r="AQ24" i="4"/>
  <c r="AQ25" i="4"/>
  <c r="AG24" i="4"/>
  <c r="AG25" i="4"/>
  <c r="W24" i="4"/>
  <c r="N24" i="4"/>
  <c r="M24" i="4"/>
  <c r="H24" i="4"/>
  <c r="H25" i="4"/>
  <c r="C24" i="4"/>
  <c r="W9" i="4"/>
  <c r="C9" i="4"/>
  <c r="BA9" i="4"/>
  <c r="AQ9" i="4"/>
  <c r="AR38" i="4"/>
  <c r="AG9" i="4"/>
  <c r="AH30" i="4"/>
  <c r="R9" i="4"/>
  <c r="R27" i="4"/>
  <c r="S27" i="4"/>
  <c r="M9" i="4"/>
  <c r="D24" i="2"/>
  <c r="BF25" i="4"/>
  <c r="C47" i="4"/>
  <c r="C44" i="4"/>
  <c r="C45" i="4"/>
  <c r="C40" i="4"/>
  <c r="C42" i="4"/>
  <c r="H37" i="4"/>
  <c r="I37" i="4"/>
  <c r="R36" i="4"/>
  <c r="S36" i="4"/>
  <c r="R35" i="4"/>
  <c r="S35" i="4"/>
  <c r="C35" i="4"/>
  <c r="D35" i="4"/>
  <c r="C33" i="4"/>
  <c r="D33" i="4"/>
  <c r="R29" i="4"/>
  <c r="S29" i="4"/>
  <c r="C27" i="4"/>
  <c r="D27" i="4"/>
  <c r="R34" i="4"/>
  <c r="S34" i="4"/>
  <c r="R30" i="4"/>
  <c r="S30" i="4"/>
  <c r="R39" i="4"/>
  <c r="S39" i="4"/>
  <c r="C30" i="4"/>
  <c r="D30" i="4"/>
  <c r="X34" i="4"/>
  <c r="X32" i="4"/>
  <c r="X35" i="4"/>
  <c r="X33" i="4"/>
  <c r="X38" i="4"/>
  <c r="X27" i="4"/>
  <c r="R38" i="4"/>
  <c r="S38" i="4"/>
  <c r="AH31" i="4"/>
  <c r="AH29" i="4"/>
  <c r="AH28" i="4"/>
  <c r="AR33" i="4"/>
  <c r="AR31" i="4"/>
  <c r="AR29" i="4"/>
  <c r="AR27" i="4"/>
  <c r="AR36" i="4"/>
  <c r="AR32" i="4"/>
  <c r="AR28" i="4"/>
  <c r="AR39" i="4"/>
  <c r="AR37" i="4"/>
  <c r="AR35" i="4"/>
  <c r="AR34" i="4"/>
  <c r="AR30" i="4"/>
  <c r="X37" i="4"/>
  <c r="H32" i="4"/>
  <c r="I32" i="4"/>
  <c r="H28" i="4"/>
  <c r="I28" i="4"/>
  <c r="H31" i="4"/>
  <c r="I31" i="4"/>
  <c r="H33" i="4"/>
  <c r="I33" i="4"/>
  <c r="BG39" i="4"/>
  <c r="BG37" i="4"/>
  <c r="BG30" i="4"/>
  <c r="BG28" i="4"/>
  <c r="AH24" i="4"/>
  <c r="R25" i="4"/>
  <c r="BG27" i="4"/>
  <c r="C38" i="4"/>
  <c r="D38" i="4"/>
  <c r="BA24" i="2"/>
  <c r="M7" i="2"/>
  <c r="M9" i="2"/>
  <c r="M6" i="2"/>
  <c r="BF7" i="2"/>
  <c r="BF9" i="2"/>
  <c r="BG39" i="2"/>
  <c r="BF6" i="2"/>
  <c r="BA7" i="2"/>
  <c r="BA9" i="2"/>
  <c r="BA25" i="2"/>
  <c r="BA6" i="2"/>
  <c r="AV7" i="2"/>
  <c r="AV9" i="2"/>
  <c r="AV25" i="2"/>
  <c r="AV6" i="2"/>
  <c r="AQ7" i="2"/>
  <c r="AQ9" i="2"/>
  <c r="AR32" i="2"/>
  <c r="AQ6" i="2"/>
  <c r="AG7" i="2"/>
  <c r="AG9" i="2"/>
  <c r="AG6" i="2"/>
  <c r="W7" i="2"/>
  <c r="W9" i="2"/>
  <c r="W6" i="2"/>
  <c r="R7" i="2"/>
  <c r="R9" i="2"/>
  <c r="R27" i="2"/>
  <c r="S27" i="2"/>
  <c r="R6" i="2"/>
  <c r="H6" i="2"/>
  <c r="H7" i="2"/>
  <c r="H9" i="2"/>
  <c r="BF9" i="1"/>
  <c r="BA9" i="1"/>
  <c r="AQ9" i="1"/>
  <c r="AG9" i="1"/>
  <c r="W9" i="1"/>
  <c r="W33" i="1"/>
  <c r="M9" i="1"/>
  <c r="M24" i="1"/>
  <c r="M25" i="1"/>
  <c r="H9" i="1"/>
  <c r="BF24" i="1"/>
  <c r="BF25" i="1"/>
  <c r="BA27" i="1"/>
  <c r="BA24" i="1"/>
  <c r="AQ29" i="1"/>
  <c r="AQ24" i="1"/>
  <c r="AQ25" i="1"/>
  <c r="AG30" i="1"/>
  <c r="AG24" i="1"/>
  <c r="AG25" i="1"/>
  <c r="W24" i="1"/>
  <c r="H24" i="1"/>
  <c r="H25" i="1"/>
  <c r="BA36" i="1"/>
  <c r="M28" i="1"/>
  <c r="R35" i="1"/>
  <c r="R31" i="1"/>
  <c r="R36" i="1"/>
  <c r="R30" i="1"/>
  <c r="R33" i="1"/>
  <c r="R32" i="1"/>
  <c r="R34" i="1"/>
  <c r="R29" i="1"/>
  <c r="BA28" i="1"/>
  <c r="M26" i="1"/>
  <c r="M35" i="1"/>
  <c r="M27" i="1"/>
  <c r="AG33" i="1"/>
  <c r="AG29" i="1"/>
  <c r="AQ36" i="1"/>
  <c r="AQ32" i="1"/>
  <c r="AQ28" i="1"/>
  <c r="BF26" i="1"/>
  <c r="M34" i="1"/>
  <c r="M30" i="1"/>
  <c r="AG36" i="1"/>
  <c r="AQ35" i="1"/>
  <c r="AQ31" i="1"/>
  <c r="AQ27" i="1"/>
  <c r="BF36" i="1"/>
  <c r="AG35" i="1"/>
  <c r="AG27" i="1"/>
  <c r="AQ30" i="1"/>
  <c r="BF35" i="1"/>
  <c r="M29" i="1"/>
  <c r="AG31" i="1"/>
  <c r="AQ34" i="1"/>
  <c r="M36" i="1"/>
  <c r="W35" i="1"/>
  <c r="AQ26" i="1"/>
  <c r="AQ33" i="1"/>
  <c r="BF34" i="1"/>
  <c r="H31" i="2"/>
  <c r="I31" i="2"/>
  <c r="X37" i="2"/>
  <c r="AH32" i="2"/>
  <c r="AH38" i="2"/>
  <c r="AH33" i="2"/>
  <c r="AH30" i="2"/>
  <c r="AH27" i="2"/>
  <c r="AH37" i="2"/>
  <c r="AR37" i="2"/>
  <c r="AR30" i="2"/>
  <c r="AR34" i="2"/>
  <c r="AR35" i="2"/>
  <c r="AR39" i="2"/>
  <c r="AR28" i="2"/>
  <c r="H32" i="2"/>
  <c r="I32" i="2"/>
  <c r="H36" i="2"/>
  <c r="I36" i="2"/>
  <c r="H27" i="2"/>
  <c r="I27" i="2"/>
  <c r="BG34" i="2"/>
  <c r="BG28" i="2"/>
  <c r="BG32" i="2"/>
  <c r="H29" i="2"/>
  <c r="I29" i="2"/>
  <c r="X29" i="2"/>
  <c r="X34" i="2"/>
  <c r="AR36" i="2"/>
  <c r="BG29" i="2"/>
  <c r="C7" i="2"/>
  <c r="C9" i="2"/>
  <c r="C6" i="2"/>
  <c r="S24" i="2"/>
  <c r="BG24" i="2"/>
  <c r="BF24" i="2"/>
  <c r="BF25" i="2"/>
  <c r="BB24" i="2"/>
  <c r="AR24" i="2"/>
  <c r="AQ24" i="2"/>
  <c r="AQ25" i="2"/>
  <c r="AH24" i="2"/>
  <c r="AG24" i="2"/>
  <c r="AG25" i="2"/>
  <c r="X24" i="2"/>
  <c r="W24" i="2"/>
  <c r="N24" i="2"/>
  <c r="M24" i="2"/>
  <c r="I24" i="2"/>
  <c r="H24" i="2"/>
  <c r="H25" i="2"/>
  <c r="C24" i="2"/>
  <c r="AY10" i="2"/>
  <c r="AZ10" i="2"/>
  <c r="AZ24" i="2"/>
  <c r="P10" i="2"/>
  <c r="BH10" i="1"/>
  <c r="BC10" i="1"/>
  <c r="AX10" i="1"/>
  <c r="AS10" i="1"/>
  <c r="AI10" i="1"/>
  <c r="Y10" i="1"/>
  <c r="O10" i="1"/>
  <c r="J10" i="1"/>
  <c r="E10" i="1"/>
  <c r="C43" i="2"/>
  <c r="C44" i="2"/>
  <c r="C48" i="2"/>
  <c r="C49" i="2"/>
  <c r="C53" i="2"/>
  <c r="K10" i="1"/>
  <c r="BI10" i="1"/>
  <c r="Z10" i="1"/>
  <c r="BD10" i="1"/>
  <c r="AY10" i="1"/>
  <c r="Q10" i="2"/>
  <c r="AJ24" i="2"/>
  <c r="R29" i="2"/>
  <c r="S29" i="2"/>
  <c r="R30" i="2"/>
  <c r="S30" i="2"/>
  <c r="AA10" i="1"/>
  <c r="BE10" i="1"/>
  <c r="L10" i="1"/>
  <c r="R32" i="2"/>
  <c r="S32" i="2"/>
  <c r="C7" i="1"/>
  <c r="C9" i="1"/>
  <c r="C6" i="1"/>
  <c r="C33" i="1"/>
  <c r="C28" i="1"/>
  <c r="BG24" i="1"/>
  <c r="BB24" i="1"/>
  <c r="BC24" i="1"/>
  <c r="AR24" i="1"/>
  <c r="AI24" i="1"/>
  <c r="AH24" i="1"/>
  <c r="X24" i="1"/>
  <c r="I24" i="1"/>
  <c r="N24" i="1"/>
  <c r="D24" i="1"/>
  <c r="C42" i="1"/>
  <c r="C46" i="1"/>
  <c r="C39" i="1"/>
  <c r="C47" i="1"/>
  <c r="C40" i="1"/>
  <c r="C44" i="1"/>
  <c r="C41" i="1"/>
  <c r="C45" i="1"/>
  <c r="C49" i="1"/>
  <c r="R24" i="2"/>
  <c r="R25" i="2"/>
  <c r="V24" i="2"/>
  <c r="L24" i="5"/>
  <c r="F24" i="5"/>
  <c r="P24" i="5"/>
  <c r="AT24" i="5"/>
  <c r="Q12" i="5"/>
  <c r="V24" i="6"/>
  <c r="AJ24" i="6"/>
  <c r="K24" i="6"/>
  <c r="AC38" i="6"/>
  <c r="AU24" i="6"/>
  <c r="BE24" i="6"/>
  <c r="Z24" i="6"/>
  <c r="AZ24" i="6"/>
  <c r="BD24" i="6"/>
  <c r="AC27" i="6"/>
  <c r="AR28" i="6"/>
  <c r="AR34" i="6"/>
  <c r="AR36" i="6"/>
  <c r="AR38" i="6"/>
  <c r="AE24" i="6"/>
  <c r="AF24" i="6"/>
  <c r="G24" i="6"/>
  <c r="BJ24" i="6"/>
  <c r="W25" i="6"/>
  <c r="H30" i="6"/>
  <c r="I30" i="6"/>
  <c r="H31" i="6"/>
  <c r="I31" i="6"/>
  <c r="AC28" i="7"/>
  <c r="AC30" i="7"/>
  <c r="AC34" i="7"/>
  <c r="AC37" i="7"/>
  <c r="AR37" i="7"/>
  <c r="AC38" i="7"/>
  <c r="AC39" i="7"/>
  <c r="AR27" i="7"/>
  <c r="BG30" i="7"/>
  <c r="BG33" i="7"/>
  <c r="C35" i="7"/>
  <c r="D35" i="7"/>
  <c r="AH30" i="9"/>
  <c r="AH27" i="9"/>
  <c r="AH31" i="9"/>
  <c r="BG37" i="9"/>
  <c r="V23" i="9"/>
  <c r="C32" i="9"/>
  <c r="D32" i="9"/>
  <c r="AC33" i="9"/>
  <c r="AR38" i="9"/>
  <c r="F22" i="9"/>
  <c r="G22" i="9"/>
  <c r="K21" i="9"/>
  <c r="L21" i="9"/>
  <c r="K14" i="9"/>
  <c r="L14" i="9"/>
  <c r="P17" i="9"/>
  <c r="Q17" i="9"/>
  <c r="P12" i="9"/>
  <c r="Q12" i="9"/>
  <c r="AR27" i="9"/>
  <c r="H31" i="9"/>
  <c r="I31" i="9"/>
  <c r="U15" i="9"/>
  <c r="V15" i="9"/>
  <c r="AR33" i="9"/>
  <c r="F13" i="9"/>
  <c r="H33" i="9"/>
  <c r="I33" i="9"/>
  <c r="K22" i="9"/>
  <c r="BJ24" i="2"/>
  <c r="R27" i="5"/>
  <c r="S27" i="5"/>
  <c r="S33" i="5"/>
  <c r="S29" i="5"/>
  <c r="S37" i="5"/>
  <c r="S35" i="5"/>
  <c r="S39" i="5"/>
  <c r="Q24" i="5"/>
  <c r="AV27" i="1"/>
  <c r="AV34" i="1"/>
  <c r="AV26" i="1"/>
  <c r="AV31" i="1"/>
  <c r="AV30" i="1"/>
  <c r="AV36" i="1"/>
  <c r="AV28" i="1"/>
  <c r="AV33" i="1"/>
  <c r="AV32" i="1"/>
  <c r="AV25" i="1"/>
  <c r="AV29" i="1"/>
  <c r="AV35" i="1"/>
  <c r="AK24" i="5"/>
  <c r="R25" i="5"/>
  <c r="BE24" i="2"/>
  <c r="BG32" i="6"/>
  <c r="BG28" i="6"/>
  <c r="BG39" i="6"/>
  <c r="BG37" i="6"/>
  <c r="BG29" i="6"/>
  <c r="BG38" i="6"/>
  <c r="BG33" i="6"/>
  <c r="BG30" i="6"/>
  <c r="BG27" i="6"/>
  <c r="BF25" i="6"/>
  <c r="BG34" i="6"/>
  <c r="BG31" i="6"/>
  <c r="AK24" i="2"/>
  <c r="C34" i="1"/>
  <c r="C30" i="1"/>
  <c r="C36" i="1"/>
  <c r="C32" i="2"/>
  <c r="D32" i="2"/>
  <c r="C39" i="2"/>
  <c r="D39" i="2"/>
  <c r="C34" i="2"/>
  <c r="D34" i="2"/>
  <c r="C30" i="2"/>
  <c r="D30" i="2"/>
  <c r="C28" i="2"/>
  <c r="D28" i="2"/>
  <c r="R33" i="2"/>
  <c r="S33" i="2"/>
  <c r="C27" i="2"/>
  <c r="D27" i="2"/>
  <c r="R31" i="2"/>
  <c r="S31" i="2"/>
  <c r="R28" i="2"/>
  <c r="S28" i="2"/>
  <c r="R34" i="2"/>
  <c r="S34" i="2"/>
  <c r="R37" i="2"/>
  <c r="S37" i="2"/>
  <c r="H29" i="1"/>
  <c r="H34" i="1"/>
  <c r="H36" i="1"/>
  <c r="H27" i="1"/>
  <c r="BA32" i="1"/>
  <c r="BA29" i="1"/>
  <c r="BA35" i="1"/>
  <c r="X31" i="2"/>
  <c r="X38" i="2"/>
  <c r="X35" i="2"/>
  <c r="BA25" i="4"/>
  <c r="H36" i="5"/>
  <c r="I36" i="5"/>
  <c r="H33" i="5"/>
  <c r="I33" i="5"/>
  <c r="H29" i="5"/>
  <c r="I29" i="5"/>
  <c r="H39" i="5"/>
  <c r="I39" i="5"/>
  <c r="H28" i="5"/>
  <c r="I28" i="5"/>
  <c r="S32" i="5"/>
  <c r="C49" i="5"/>
  <c r="AA24" i="6"/>
  <c r="R38" i="6"/>
  <c r="S38" i="6"/>
  <c r="C38" i="6"/>
  <c r="D38" i="6"/>
  <c r="R36" i="6"/>
  <c r="S36" i="6"/>
  <c r="C36" i="6"/>
  <c r="D36" i="6"/>
  <c r="R35" i="6"/>
  <c r="S35" i="6"/>
  <c r="C35" i="6"/>
  <c r="D35" i="6"/>
  <c r="R31" i="6"/>
  <c r="S31" i="6"/>
  <c r="C31" i="6"/>
  <c r="D31" i="6"/>
  <c r="C27" i="6"/>
  <c r="D27" i="6"/>
  <c r="C25" i="6"/>
  <c r="AM34" i="7"/>
  <c r="AM30" i="7"/>
  <c r="AM39" i="7"/>
  <c r="AM33" i="7"/>
  <c r="AM29" i="7"/>
  <c r="AM38" i="7"/>
  <c r="AM32" i="7"/>
  <c r="AM28" i="7"/>
  <c r="AM37" i="7"/>
  <c r="AM31" i="7"/>
  <c r="AM27" i="7"/>
  <c r="AH37" i="7"/>
  <c r="F21" i="1"/>
  <c r="G18" i="1"/>
  <c r="L23" i="1"/>
  <c r="K17" i="1"/>
  <c r="L14" i="1"/>
  <c r="V11" i="5"/>
  <c r="V24" i="5"/>
  <c r="U24" i="5"/>
  <c r="AA22" i="1"/>
  <c r="Z16" i="1"/>
  <c r="Z12" i="1"/>
  <c r="Y24" i="1"/>
  <c r="BD21" i="1"/>
  <c r="BI22" i="1"/>
  <c r="U13" i="7"/>
  <c r="V13" i="7"/>
  <c r="BI22" i="7"/>
  <c r="BJ22" i="7"/>
  <c r="AZ18" i="1"/>
  <c r="R34" i="9"/>
  <c r="S34" i="9"/>
  <c r="H37" i="9"/>
  <c r="I37" i="9"/>
  <c r="H35" i="9"/>
  <c r="I35" i="9"/>
  <c r="C28" i="9"/>
  <c r="D28" i="9"/>
  <c r="C39" i="9"/>
  <c r="D39" i="9"/>
  <c r="C38" i="9"/>
  <c r="D38" i="9"/>
  <c r="R29" i="9"/>
  <c r="S29" i="9"/>
  <c r="R28" i="9"/>
  <c r="S28" i="9"/>
  <c r="AC32" i="9"/>
  <c r="AC28" i="9"/>
  <c r="AC27" i="9"/>
  <c r="AC38" i="9"/>
  <c r="AC37" i="9"/>
  <c r="S17" i="8"/>
  <c r="S18" i="8"/>
  <c r="AY21" i="5"/>
  <c r="AY24" i="5"/>
  <c r="AR24" i="4"/>
  <c r="AT21" i="4"/>
  <c r="AU21" i="4"/>
  <c r="AU24" i="4"/>
  <c r="BG38" i="5"/>
  <c r="BG32" i="5"/>
  <c r="BG28" i="5"/>
  <c r="R39" i="2"/>
  <c r="S39" i="2"/>
  <c r="J24" i="1"/>
  <c r="R35" i="2"/>
  <c r="S35" i="2"/>
  <c r="C35" i="1"/>
  <c r="C29" i="1"/>
  <c r="C29" i="2"/>
  <c r="D29" i="2"/>
  <c r="C35" i="2"/>
  <c r="D35" i="2"/>
  <c r="C37" i="2"/>
  <c r="D37" i="2"/>
  <c r="P24" i="2"/>
  <c r="C25" i="2"/>
  <c r="C54" i="2"/>
  <c r="AJ10" i="1"/>
  <c r="C40" i="2"/>
  <c r="D40" i="2"/>
  <c r="C41" i="2"/>
  <c r="C42" i="2"/>
  <c r="M25" i="2"/>
  <c r="X30" i="2"/>
  <c r="X32" i="2"/>
  <c r="BA31" i="1"/>
  <c r="BA33" i="1"/>
  <c r="W29" i="1"/>
  <c r="H31" i="1"/>
  <c r="BA30" i="1"/>
  <c r="W32" i="1"/>
  <c r="W28" i="1"/>
  <c r="W25" i="1"/>
  <c r="AL35" i="1"/>
  <c r="AL31" i="1"/>
  <c r="AL27" i="1"/>
  <c r="AL34" i="1"/>
  <c r="AL30" i="1"/>
  <c r="AL26" i="1"/>
  <c r="AL33" i="1"/>
  <c r="AL29" i="1"/>
  <c r="AL36" i="1"/>
  <c r="AL32" i="1"/>
  <c r="AL28" i="1"/>
  <c r="AG26" i="1"/>
  <c r="AG28" i="1"/>
  <c r="BF33" i="1"/>
  <c r="BF31" i="1"/>
  <c r="BG30" i="2"/>
  <c r="BG37" i="2"/>
  <c r="AJ24" i="4"/>
  <c r="AM37" i="4"/>
  <c r="AM31" i="4"/>
  <c r="AM27" i="4"/>
  <c r="AM34" i="4"/>
  <c r="AM30" i="4"/>
  <c r="AM39" i="4"/>
  <c r="AM33" i="4"/>
  <c r="AM29" i="4"/>
  <c r="AM38" i="4"/>
  <c r="AM32" i="4"/>
  <c r="AM28" i="4"/>
  <c r="AH37" i="4"/>
  <c r="AH27" i="4"/>
  <c r="AH32" i="4"/>
  <c r="C39" i="4"/>
  <c r="D39" i="4"/>
  <c r="C37" i="4"/>
  <c r="D37" i="4"/>
  <c r="R32" i="4"/>
  <c r="S32" i="4"/>
  <c r="R28" i="4"/>
  <c r="S28" i="4"/>
  <c r="M25" i="4"/>
  <c r="BD24" i="4"/>
  <c r="V10" i="1"/>
  <c r="H31" i="5"/>
  <c r="I31" i="5"/>
  <c r="BJ10" i="5"/>
  <c r="BJ24" i="5"/>
  <c r="K24" i="5"/>
  <c r="S30" i="5"/>
  <c r="AH38" i="5"/>
  <c r="AH39" i="5"/>
  <c r="AZ10" i="5"/>
  <c r="BG31" i="5"/>
  <c r="BG39" i="5"/>
  <c r="AY24" i="6"/>
  <c r="M25" i="6"/>
  <c r="R29" i="6"/>
  <c r="S29" i="6"/>
  <c r="C30" i="6"/>
  <c r="D30" i="6"/>
  <c r="R32" i="6"/>
  <c r="S32" i="6"/>
  <c r="C33" i="6"/>
  <c r="D33" i="6"/>
  <c r="R37" i="6"/>
  <c r="S37" i="6"/>
  <c r="AR39" i="6"/>
  <c r="AR33" i="6"/>
  <c r="AR29" i="6"/>
  <c r="AC37" i="6"/>
  <c r="AC34" i="6"/>
  <c r="AC30" i="6"/>
  <c r="AH27" i="7"/>
  <c r="AH28" i="7"/>
  <c r="H39" i="7"/>
  <c r="I39" i="7"/>
  <c r="H37" i="7"/>
  <c r="I37" i="7"/>
  <c r="BG38" i="7"/>
  <c r="F22" i="1"/>
  <c r="L21" i="1"/>
  <c r="V23" i="1"/>
  <c r="V12" i="1"/>
  <c r="AA21" i="1"/>
  <c r="AK23" i="1"/>
  <c r="AK22" i="1"/>
  <c r="AJ17" i="1"/>
  <c r="BD12" i="1"/>
  <c r="BE11" i="1"/>
  <c r="J17" i="8"/>
  <c r="AC30" i="9"/>
  <c r="AC31" i="9"/>
  <c r="AC34" i="9"/>
  <c r="AC35" i="9"/>
  <c r="R37" i="9"/>
  <c r="S37" i="9"/>
  <c r="V21" i="9"/>
  <c r="K24" i="4"/>
  <c r="U24" i="4"/>
  <c r="Z24" i="4"/>
  <c r="R36" i="2"/>
  <c r="S36" i="2"/>
  <c r="C26" i="1"/>
  <c r="C31" i="1"/>
  <c r="C31" i="2"/>
  <c r="D31" i="2"/>
  <c r="BJ10" i="1"/>
  <c r="C36" i="2"/>
  <c r="D36" i="2"/>
  <c r="BI24" i="2"/>
  <c r="Q24" i="2"/>
  <c r="C50" i="2"/>
  <c r="C45" i="2"/>
  <c r="C51" i="2"/>
  <c r="AS24" i="1"/>
  <c r="X27" i="2"/>
  <c r="X28" i="2"/>
  <c r="BG31" i="2"/>
  <c r="AG34" i="1"/>
  <c r="H33" i="1"/>
  <c r="BF28" i="1"/>
  <c r="BA26" i="1"/>
  <c r="W26" i="1"/>
  <c r="H35" i="1"/>
  <c r="BA34" i="1"/>
  <c r="W30" i="1"/>
  <c r="H28" i="1"/>
  <c r="H30" i="1"/>
  <c r="H30" i="2"/>
  <c r="I30" i="2"/>
  <c r="H34" i="2"/>
  <c r="I34" i="2"/>
  <c r="H38" i="2"/>
  <c r="I38" i="2"/>
  <c r="H37" i="2"/>
  <c r="I37" i="2"/>
  <c r="AM38" i="2"/>
  <c r="AM32" i="2"/>
  <c r="AM28" i="2"/>
  <c r="AM37" i="2"/>
  <c r="AM31" i="2"/>
  <c r="AM27" i="2"/>
  <c r="AM34" i="2"/>
  <c r="AM30" i="2"/>
  <c r="AM39" i="2"/>
  <c r="AM33" i="2"/>
  <c r="AM29" i="2"/>
  <c r="AH29" i="2"/>
  <c r="AH34" i="2"/>
  <c r="AH31" i="2"/>
  <c r="AR33" i="2"/>
  <c r="AR38" i="2"/>
  <c r="AR27" i="2"/>
  <c r="AY24" i="4"/>
  <c r="AH33" i="4"/>
  <c r="R37" i="4"/>
  <c r="S37" i="4"/>
  <c r="C25" i="4"/>
  <c r="C32" i="4"/>
  <c r="D32" i="4"/>
  <c r="C31" i="4"/>
  <c r="D31" i="4"/>
  <c r="R33" i="4"/>
  <c r="S33" i="4"/>
  <c r="AH34" i="4"/>
  <c r="D40" i="4"/>
  <c r="X30" i="4"/>
  <c r="X29" i="4"/>
  <c r="AT24" i="4"/>
  <c r="H34" i="4"/>
  <c r="I34" i="4"/>
  <c r="H30" i="4"/>
  <c r="I30" i="4"/>
  <c r="H35" i="4"/>
  <c r="I35" i="4"/>
  <c r="H27" i="4"/>
  <c r="I27" i="4"/>
  <c r="H36" i="4"/>
  <c r="I36" i="4"/>
  <c r="H29" i="4"/>
  <c r="I29" i="4"/>
  <c r="H34" i="5"/>
  <c r="I34" i="5"/>
  <c r="H27" i="5"/>
  <c r="I27" i="5"/>
  <c r="C25" i="5"/>
  <c r="AH30" i="5"/>
  <c r="S31" i="5"/>
  <c r="S36" i="5"/>
  <c r="S28" i="5"/>
  <c r="C52" i="5"/>
  <c r="M25" i="5"/>
  <c r="BG27" i="5"/>
  <c r="BG33" i="5"/>
  <c r="AV24" i="5"/>
  <c r="AV25" i="5"/>
  <c r="AE24" i="1"/>
  <c r="AA24" i="5"/>
  <c r="AX24" i="1"/>
  <c r="C25" i="1"/>
  <c r="BG33" i="4"/>
  <c r="BG31" i="4"/>
  <c r="BG34" i="4"/>
  <c r="BG38" i="4"/>
  <c r="F24" i="6"/>
  <c r="P24" i="6"/>
  <c r="AK24" i="6"/>
  <c r="BI24" i="6"/>
  <c r="R25" i="6"/>
  <c r="AQ25" i="6"/>
  <c r="R28" i="6"/>
  <c r="S28" i="6"/>
  <c r="C29" i="6"/>
  <c r="D29" i="6"/>
  <c r="AC29" i="6"/>
  <c r="C32" i="6"/>
  <c r="D32" i="6"/>
  <c r="AC32" i="6"/>
  <c r="AC35" i="6"/>
  <c r="C37" i="6"/>
  <c r="D37" i="6"/>
  <c r="AR37" i="6"/>
  <c r="H33" i="6"/>
  <c r="I33" i="6"/>
  <c r="H29" i="6"/>
  <c r="I29" i="6"/>
  <c r="R39" i="6"/>
  <c r="S39" i="6"/>
  <c r="AG25" i="7"/>
  <c r="H27" i="7"/>
  <c r="I27" i="7"/>
  <c r="H28" i="7"/>
  <c r="I28" i="7"/>
  <c r="BG28" i="7"/>
  <c r="BG29" i="7"/>
  <c r="R30" i="7"/>
  <c r="S30" i="7"/>
  <c r="AH33" i="7"/>
  <c r="AH34" i="7"/>
  <c r="H35" i="7"/>
  <c r="I35" i="7"/>
  <c r="BG37" i="7"/>
  <c r="AR36" i="7"/>
  <c r="AR34" i="7"/>
  <c r="AR32" i="7"/>
  <c r="AR30" i="7"/>
  <c r="AR28" i="7"/>
  <c r="F11" i="1"/>
  <c r="K22" i="1"/>
  <c r="K13" i="1"/>
  <c r="Q23" i="1"/>
  <c r="P21" i="1"/>
  <c r="Q16" i="1"/>
  <c r="P14" i="1"/>
  <c r="V22" i="1"/>
  <c r="V21" i="1"/>
  <c r="AF13" i="1"/>
  <c r="AE24" i="2"/>
  <c r="AK15" i="1"/>
  <c r="BE23" i="1"/>
  <c r="BD16" i="1"/>
  <c r="BE15" i="1"/>
  <c r="BD13" i="1"/>
  <c r="BE12" i="5"/>
  <c r="BE24" i="5"/>
  <c r="BD24" i="5"/>
  <c r="BI16" i="1"/>
  <c r="BJ15" i="1"/>
  <c r="BI14" i="1"/>
  <c r="BI11" i="1"/>
  <c r="U17" i="9"/>
  <c r="V17" i="9"/>
  <c r="H29" i="9"/>
  <c r="I29" i="9"/>
  <c r="R32" i="9"/>
  <c r="S32" i="9"/>
  <c r="AM34" i="9"/>
  <c r="AM30" i="9"/>
  <c r="AM39" i="9"/>
  <c r="AM33" i="9"/>
  <c r="AM29" i="9"/>
  <c r="AM38" i="9"/>
  <c r="AM32" i="9"/>
  <c r="AM28" i="9"/>
  <c r="AM37" i="9"/>
  <c r="AM31" i="9"/>
  <c r="AM27" i="9"/>
  <c r="AH33" i="9"/>
  <c r="AH29" i="9"/>
  <c r="AH39" i="9"/>
  <c r="AH38" i="9"/>
  <c r="AH37" i="9"/>
  <c r="AH34" i="9"/>
  <c r="C30" i="9"/>
  <c r="D30" i="9"/>
  <c r="F18" i="9"/>
  <c r="G18" i="9"/>
  <c r="H38" i="9"/>
  <c r="I38" i="9"/>
  <c r="AB25" i="10"/>
  <c r="R38" i="2"/>
  <c r="S38" i="2"/>
  <c r="E24" i="1"/>
  <c r="BH24" i="1"/>
  <c r="C32" i="1"/>
  <c r="C27" i="1"/>
  <c r="C38" i="2"/>
  <c r="D38" i="2"/>
  <c r="K24" i="1"/>
  <c r="AZ10" i="1"/>
  <c r="C33" i="2"/>
  <c r="D33" i="2"/>
  <c r="AT24" i="2"/>
  <c r="AT10" i="1"/>
  <c r="F10" i="1"/>
  <c r="C46" i="2"/>
  <c r="C52" i="2"/>
  <c r="C47" i="2"/>
  <c r="P10" i="1"/>
  <c r="O24" i="1"/>
  <c r="W25" i="2"/>
  <c r="H35" i="2"/>
  <c r="I35" i="2"/>
  <c r="X33" i="2"/>
  <c r="BG33" i="2"/>
  <c r="BG38" i="2"/>
  <c r="BG27" i="2"/>
  <c r="H28" i="2"/>
  <c r="I28" i="2"/>
  <c r="AR31" i="2"/>
  <c r="AR29" i="2"/>
  <c r="AH39" i="2"/>
  <c r="AH28" i="2"/>
  <c r="H33" i="2"/>
  <c r="I33" i="2"/>
  <c r="W31" i="1"/>
  <c r="H26" i="1"/>
  <c r="BF27" i="1"/>
  <c r="BF32" i="1"/>
  <c r="AG32" i="1"/>
  <c r="BF29" i="1"/>
  <c r="W34" i="1"/>
  <c r="H32" i="1"/>
  <c r="H39" i="2"/>
  <c r="I39" i="2"/>
  <c r="W36" i="1"/>
  <c r="W27" i="1"/>
  <c r="BA25" i="1"/>
  <c r="BF30" i="1"/>
  <c r="R27" i="1"/>
  <c r="R26" i="1"/>
  <c r="R28" i="1"/>
  <c r="M31" i="1"/>
  <c r="M33" i="1"/>
  <c r="M32" i="1"/>
  <c r="X39" i="2"/>
  <c r="X39" i="4"/>
  <c r="BG32" i="4"/>
  <c r="H38" i="4"/>
  <c r="I38" i="4"/>
  <c r="AH39" i="4"/>
  <c r="AH38" i="4"/>
  <c r="X31" i="4"/>
  <c r="X28" i="4"/>
  <c r="C34" i="4"/>
  <c r="D34" i="4"/>
  <c r="C28" i="4"/>
  <c r="D28" i="4"/>
  <c r="C29" i="4"/>
  <c r="D29" i="4"/>
  <c r="R31" i="4"/>
  <c r="S31" i="4"/>
  <c r="C36" i="4"/>
  <c r="D36" i="4"/>
  <c r="H39" i="4"/>
  <c r="I39" i="4"/>
  <c r="C51" i="4"/>
  <c r="C52" i="4"/>
  <c r="C50" i="4"/>
  <c r="W25" i="4"/>
  <c r="U24" i="2"/>
  <c r="L24" i="2"/>
  <c r="H32" i="5"/>
  <c r="I32" i="5"/>
  <c r="H30" i="5"/>
  <c r="I30" i="5"/>
  <c r="H37" i="5"/>
  <c r="I37" i="5"/>
  <c r="C51" i="5"/>
  <c r="S38" i="5"/>
  <c r="S34" i="5"/>
  <c r="G24" i="5"/>
  <c r="BG29" i="5"/>
  <c r="BG34" i="5"/>
  <c r="AY24" i="2"/>
  <c r="C37" i="1"/>
  <c r="C38" i="1"/>
  <c r="C43" i="1"/>
  <c r="C48" i="1"/>
  <c r="L10" i="6"/>
  <c r="L24" i="6"/>
  <c r="U24" i="6"/>
  <c r="AT24" i="6"/>
  <c r="C28" i="6"/>
  <c r="D28" i="6"/>
  <c r="AC28" i="6"/>
  <c r="AC31" i="6"/>
  <c r="AR32" i="6"/>
  <c r="R34" i="6"/>
  <c r="S34" i="6"/>
  <c r="AR35" i="6"/>
  <c r="H37" i="6"/>
  <c r="I37" i="6"/>
  <c r="C39" i="6"/>
  <c r="D39" i="6"/>
  <c r="AC39" i="6"/>
  <c r="BG27" i="7"/>
  <c r="AH31" i="7"/>
  <c r="AH32" i="7"/>
  <c r="H33" i="7"/>
  <c r="I33" i="7"/>
  <c r="AR33" i="7"/>
  <c r="H34" i="7"/>
  <c r="I34" i="7"/>
  <c r="BG34" i="7"/>
  <c r="U10" i="7"/>
  <c r="AH39" i="7"/>
  <c r="R24" i="7"/>
  <c r="R25" i="7"/>
  <c r="F23" i="1"/>
  <c r="K15" i="1"/>
  <c r="P17" i="1"/>
  <c r="P12" i="1"/>
  <c r="V18" i="1"/>
  <c r="AA10" i="2"/>
  <c r="AA24" i="2"/>
  <c r="Z24" i="2"/>
  <c r="AK24" i="4"/>
  <c r="BD17" i="1"/>
  <c r="BI23" i="1"/>
  <c r="BI17" i="1"/>
  <c r="AY22" i="1"/>
  <c r="AZ19" i="1"/>
  <c r="AY16" i="1"/>
  <c r="AY24" i="1"/>
  <c r="AY14" i="1"/>
  <c r="AY12" i="1"/>
  <c r="H27" i="9"/>
  <c r="I27" i="9"/>
  <c r="AH28" i="9"/>
  <c r="H30" i="9"/>
  <c r="I30" i="9"/>
  <c r="C31" i="9"/>
  <c r="D31" i="9"/>
  <c r="AH32" i="9"/>
  <c r="R33" i="9"/>
  <c r="S33" i="9"/>
  <c r="U16" i="9"/>
  <c r="V16" i="9"/>
  <c r="C35" i="9"/>
  <c r="D35" i="9"/>
  <c r="R39" i="9"/>
  <c r="S39" i="9"/>
  <c r="AC39" i="9"/>
  <c r="BG38" i="9"/>
  <c r="BG31" i="9"/>
  <c r="BG27" i="9"/>
  <c r="BG34" i="9"/>
  <c r="BG33" i="9"/>
  <c r="BG32" i="9"/>
  <c r="BG30" i="9"/>
  <c r="BG29" i="9"/>
  <c r="BG28" i="9"/>
  <c r="G14" i="9"/>
  <c r="C36" i="9"/>
  <c r="D36" i="9"/>
  <c r="K12" i="9"/>
  <c r="L12" i="9"/>
  <c r="H34" i="9"/>
  <c r="I34" i="9"/>
  <c r="K17" i="9"/>
  <c r="L17" i="9"/>
  <c r="H39" i="9"/>
  <c r="I39" i="9"/>
  <c r="K23" i="9"/>
  <c r="L23" i="9"/>
  <c r="AC35" i="7"/>
  <c r="AC33" i="7"/>
  <c r="AC31" i="7"/>
  <c r="AC29" i="7"/>
  <c r="AC27" i="7"/>
  <c r="Z17" i="1"/>
  <c r="AA15" i="1"/>
  <c r="Z13" i="1"/>
  <c r="AA11" i="1"/>
  <c r="AK11" i="1"/>
  <c r="AZ15" i="1"/>
  <c r="AZ11" i="1"/>
  <c r="E17" i="8"/>
  <c r="E18" i="8"/>
  <c r="AR39" i="9"/>
  <c r="AR37" i="9"/>
  <c r="AR34" i="9"/>
  <c r="AR30" i="9"/>
  <c r="G10" i="9"/>
  <c r="L13" i="9"/>
  <c r="M25" i="10"/>
  <c r="P11" i="1"/>
  <c r="AJ21" i="1"/>
  <c r="AZ23" i="1"/>
  <c r="AZ13" i="1"/>
  <c r="BE22" i="1"/>
  <c r="BJ19" i="1"/>
  <c r="F15" i="9"/>
  <c r="G15" i="9"/>
  <c r="C27" i="9"/>
  <c r="D27" i="9"/>
  <c r="V11" i="9"/>
  <c r="R30" i="9"/>
  <c r="S30" i="9"/>
  <c r="V13" i="9"/>
  <c r="R36" i="9"/>
  <c r="S36" i="9"/>
  <c r="V19" i="9"/>
  <c r="C34" i="9"/>
  <c r="D34" i="9"/>
  <c r="G23" i="9"/>
  <c r="P14" i="9"/>
  <c r="Q14" i="9"/>
  <c r="P18" i="9"/>
  <c r="Q18" i="9"/>
  <c r="P23" i="9"/>
  <c r="Q23" i="9"/>
  <c r="N12" i="8"/>
  <c r="H25" i="10"/>
  <c r="W25" i="10"/>
  <c r="G23" i="7"/>
  <c r="G24" i="7"/>
  <c r="F24" i="7"/>
  <c r="Q24" i="10"/>
  <c r="AC31" i="5"/>
  <c r="AC37" i="5"/>
  <c r="AC28" i="5"/>
  <c r="AC30" i="5"/>
  <c r="AC29" i="5"/>
  <c r="AC38" i="5"/>
  <c r="AC35" i="5"/>
  <c r="AC27" i="5"/>
  <c r="AC32" i="5"/>
  <c r="AC33" i="5"/>
  <c r="AC39" i="5"/>
  <c r="AC34" i="5"/>
  <c r="AB25" i="5"/>
  <c r="AA24" i="10"/>
  <c r="AM39" i="6"/>
  <c r="AM33" i="6"/>
  <c r="AM29" i="6"/>
  <c r="AM38" i="6"/>
  <c r="AM32" i="6"/>
  <c r="AM28" i="6"/>
  <c r="AM37" i="6"/>
  <c r="AM31" i="6"/>
  <c r="AM27" i="6"/>
  <c r="AM34" i="6"/>
  <c r="AM30" i="6"/>
  <c r="AH33" i="6"/>
  <c r="AH31" i="6"/>
  <c r="AH29" i="6"/>
  <c r="AH27" i="6"/>
  <c r="AH39" i="6"/>
  <c r="AH37" i="6"/>
  <c r="AH34" i="6"/>
  <c r="AH32" i="6"/>
  <c r="AH30" i="6"/>
  <c r="AH28" i="6"/>
  <c r="AH38" i="6"/>
  <c r="AG25" i="6"/>
  <c r="AR33" i="5"/>
  <c r="AR29" i="5"/>
  <c r="AR28" i="5"/>
  <c r="AR36" i="5"/>
  <c r="AR39" i="5"/>
  <c r="AR38" i="5"/>
  <c r="AR34" i="5"/>
  <c r="AR27" i="5"/>
  <c r="AQ25" i="5"/>
  <c r="AR35" i="5"/>
  <c r="AH27" i="5"/>
  <c r="AH34" i="5"/>
  <c r="AH33" i="5"/>
  <c r="AH29" i="5"/>
  <c r="AH28" i="5"/>
  <c r="AH37" i="5"/>
  <c r="AH31" i="5"/>
  <c r="AM39" i="5"/>
  <c r="AM33" i="5"/>
  <c r="AM29" i="5"/>
  <c r="AM38" i="5"/>
  <c r="AM32" i="5"/>
  <c r="AM28" i="5"/>
  <c r="AM37" i="5"/>
  <c r="AM31" i="5"/>
  <c r="AM27" i="5"/>
  <c r="AM34" i="5"/>
  <c r="AM30" i="5"/>
  <c r="AG25" i="5"/>
  <c r="AH32" i="5"/>
  <c r="C46" i="4"/>
  <c r="C49" i="4"/>
  <c r="C48" i="4"/>
  <c r="C43" i="4"/>
  <c r="C41" i="4"/>
  <c r="V24" i="10"/>
  <c r="F24" i="10"/>
  <c r="BJ24" i="10"/>
  <c r="AJ24" i="10"/>
  <c r="K24" i="10"/>
  <c r="AT24" i="10"/>
  <c r="AY24" i="10"/>
  <c r="BI24" i="10"/>
  <c r="P24" i="10"/>
  <c r="BE24" i="10"/>
  <c r="AE24" i="10"/>
  <c r="BD24" i="10"/>
  <c r="U24" i="10"/>
  <c r="AF24" i="10"/>
  <c r="AK18" i="7"/>
  <c r="AK24" i="7"/>
  <c r="AU18" i="7"/>
  <c r="AE24" i="7"/>
  <c r="L24" i="7"/>
  <c r="K24" i="7"/>
  <c r="BD24" i="2"/>
  <c r="AJ24" i="7"/>
  <c r="AU15" i="7"/>
  <c r="Z24" i="9"/>
  <c r="G13" i="9"/>
  <c r="L22" i="9"/>
  <c r="K10" i="9"/>
  <c r="K16" i="9"/>
  <c r="U18" i="9"/>
  <c r="V18" i="9"/>
  <c r="R35" i="9"/>
  <c r="S35" i="9"/>
  <c r="AQ24" i="9"/>
  <c r="AQ25" i="9"/>
  <c r="BI11" i="7"/>
  <c r="BJ11" i="7"/>
  <c r="BJ17" i="1"/>
  <c r="U18" i="7"/>
  <c r="V18" i="7"/>
  <c r="R35" i="7"/>
  <c r="S35" i="7"/>
  <c r="Q21" i="1"/>
  <c r="AY15" i="7"/>
  <c r="BD14" i="7"/>
  <c r="Z15" i="7"/>
  <c r="AA15" i="7"/>
  <c r="H28" i="9"/>
  <c r="I28" i="9"/>
  <c r="K11" i="9"/>
  <c r="H24" i="9"/>
  <c r="H25" i="9"/>
  <c r="C37" i="9"/>
  <c r="D37" i="9"/>
  <c r="F21" i="9"/>
  <c r="AB24" i="9"/>
  <c r="AB25" i="9"/>
  <c r="AG24" i="9"/>
  <c r="AG25" i="9"/>
  <c r="AL24" i="9"/>
  <c r="AL25" i="9"/>
  <c r="AA17" i="1"/>
  <c r="AZ16" i="1"/>
  <c r="Z14" i="7"/>
  <c r="AA14" i="7"/>
  <c r="Q17" i="1"/>
  <c r="AU10" i="1"/>
  <c r="AT24" i="1"/>
  <c r="BD21" i="7"/>
  <c r="BE21" i="7"/>
  <c r="BJ14" i="1"/>
  <c r="BJ16" i="1"/>
  <c r="G11" i="1"/>
  <c r="BI17" i="7"/>
  <c r="BJ17" i="7"/>
  <c r="Z19" i="7"/>
  <c r="AK17" i="1"/>
  <c r="G22" i="1"/>
  <c r="BI21" i="7"/>
  <c r="U22" i="7"/>
  <c r="R38" i="7"/>
  <c r="S38" i="7"/>
  <c r="U11" i="7"/>
  <c r="R28" i="7"/>
  <c r="S28" i="7"/>
  <c r="AZ21" i="5"/>
  <c r="BD15" i="7"/>
  <c r="AY19" i="7"/>
  <c r="AY23" i="7"/>
  <c r="AO15" i="7"/>
  <c r="AO21" i="7"/>
  <c r="AL24" i="7"/>
  <c r="AL25" i="7"/>
  <c r="AO10" i="7"/>
  <c r="Z23" i="7"/>
  <c r="U22" i="9"/>
  <c r="V22" i="9"/>
  <c r="R38" i="9"/>
  <c r="S38" i="9"/>
  <c r="BI23" i="7"/>
  <c r="BJ23" i="7"/>
  <c r="V23" i="7"/>
  <c r="U23" i="7"/>
  <c r="R39" i="7"/>
  <c r="S39" i="7"/>
  <c r="Q12" i="1"/>
  <c r="L15" i="1"/>
  <c r="AY11" i="7"/>
  <c r="BE13" i="1"/>
  <c r="BE16" i="1"/>
  <c r="AF24" i="1"/>
  <c r="L13" i="1"/>
  <c r="AQ24" i="7"/>
  <c r="AQ25" i="7"/>
  <c r="AT19" i="7"/>
  <c r="AU19" i="7"/>
  <c r="BD19" i="7"/>
  <c r="U17" i="7"/>
  <c r="R34" i="7"/>
  <c r="S34" i="7"/>
  <c r="BI10" i="7"/>
  <c r="BJ10" i="7"/>
  <c r="BF24" i="7"/>
  <c r="BF25" i="7"/>
  <c r="BI16" i="7"/>
  <c r="U15" i="7"/>
  <c r="R32" i="7"/>
  <c r="S32" i="7"/>
  <c r="V24" i="1"/>
  <c r="AY16" i="7"/>
  <c r="BJ22" i="1"/>
  <c r="BE21" i="1"/>
  <c r="AA12" i="1"/>
  <c r="L17" i="1"/>
  <c r="G21" i="1"/>
  <c r="BD11" i="7"/>
  <c r="AY13" i="7"/>
  <c r="AZ13" i="7"/>
  <c r="AY18" i="7"/>
  <c r="AZ18" i="7"/>
  <c r="BD18" i="7"/>
  <c r="BE18" i="7"/>
  <c r="AO19" i="7"/>
  <c r="AO13" i="7"/>
  <c r="AO14" i="7"/>
  <c r="Z17" i="7"/>
  <c r="AA17" i="7"/>
  <c r="Z21" i="7"/>
  <c r="BI24" i="1"/>
  <c r="N17" i="8"/>
  <c r="P12" i="8"/>
  <c r="P17" i="8"/>
  <c r="P18" i="8"/>
  <c r="M24" i="9"/>
  <c r="M25" i="9"/>
  <c r="P10" i="9"/>
  <c r="C29" i="9"/>
  <c r="D29" i="9"/>
  <c r="F12" i="9"/>
  <c r="H32" i="9"/>
  <c r="I32" i="9"/>
  <c r="K15" i="9"/>
  <c r="AK21" i="1"/>
  <c r="BD24" i="9"/>
  <c r="AZ12" i="1"/>
  <c r="BD13" i="7"/>
  <c r="BE13" i="7"/>
  <c r="U12" i="7"/>
  <c r="R29" i="7"/>
  <c r="S29" i="7"/>
  <c r="BJ23" i="1"/>
  <c r="G23" i="1"/>
  <c r="V10" i="7"/>
  <c r="P24" i="1"/>
  <c r="Q10" i="1"/>
  <c r="AY22" i="7"/>
  <c r="AZ22" i="7"/>
  <c r="BJ11" i="1"/>
  <c r="AY12" i="7"/>
  <c r="AZ12" i="7"/>
  <c r="BJ19" i="7"/>
  <c r="BI19" i="7"/>
  <c r="BI18" i="7"/>
  <c r="BJ18" i="7"/>
  <c r="BI12" i="7"/>
  <c r="BJ12" i="7"/>
  <c r="U14" i="7"/>
  <c r="V14" i="7"/>
  <c r="R31" i="7"/>
  <c r="S31" i="7"/>
  <c r="V19" i="7"/>
  <c r="U19" i="7"/>
  <c r="R36" i="7"/>
  <c r="S36" i="7"/>
  <c r="AK10" i="1"/>
  <c r="AJ24" i="1"/>
  <c r="Z13" i="7"/>
  <c r="AA13" i="7"/>
  <c r="BD16" i="7"/>
  <c r="BD12" i="7"/>
  <c r="AY14" i="7"/>
  <c r="AZ14" i="7"/>
  <c r="BD23" i="7"/>
  <c r="AO12" i="7"/>
  <c r="AO17" i="7"/>
  <c r="AO18" i="7"/>
  <c r="Z11" i="7"/>
  <c r="AA11" i="7"/>
  <c r="Z16" i="7"/>
  <c r="AA16" i="7"/>
  <c r="R31" i="9"/>
  <c r="S31" i="9"/>
  <c r="R24" i="9"/>
  <c r="R25" i="9"/>
  <c r="U14" i="9"/>
  <c r="V14" i="9"/>
  <c r="V24" i="9"/>
  <c r="C33" i="9"/>
  <c r="D33" i="9"/>
  <c r="F16" i="9"/>
  <c r="K19" i="9"/>
  <c r="H36" i="9"/>
  <c r="I36" i="9"/>
  <c r="AY24" i="9"/>
  <c r="Q11" i="1"/>
  <c r="C24" i="9"/>
  <c r="C25" i="9"/>
  <c r="AA13" i="1"/>
  <c r="BI24" i="9"/>
  <c r="BF24" i="9"/>
  <c r="BF25" i="9"/>
  <c r="AZ14" i="1"/>
  <c r="AZ22" i="1"/>
  <c r="AY17" i="7"/>
  <c r="BE17" i="1"/>
  <c r="F24" i="1"/>
  <c r="G10" i="1"/>
  <c r="AZ24" i="1"/>
  <c r="L16" i="9"/>
  <c r="BA24" i="9"/>
  <c r="BA25" i="9"/>
  <c r="BI15" i="7"/>
  <c r="BJ15" i="7"/>
  <c r="Z18" i="7"/>
  <c r="Q14" i="1"/>
  <c r="L22" i="1"/>
  <c r="Z24" i="1"/>
  <c r="AY10" i="7"/>
  <c r="AZ10" i="7"/>
  <c r="AV24" i="7"/>
  <c r="AV25" i="7"/>
  <c r="BE12" i="1"/>
  <c r="BD24" i="1"/>
  <c r="BI14" i="7"/>
  <c r="BJ14" i="7"/>
  <c r="BI13" i="7"/>
  <c r="BJ13" i="7"/>
  <c r="M24" i="7"/>
  <c r="M25" i="7"/>
  <c r="R37" i="7"/>
  <c r="S37" i="7"/>
  <c r="U21" i="7"/>
  <c r="U16" i="7"/>
  <c r="V16" i="7"/>
  <c r="R33" i="7"/>
  <c r="S33" i="7"/>
  <c r="AV24" i="9"/>
  <c r="AV25" i="9"/>
  <c r="Z10" i="7"/>
  <c r="W24" i="7"/>
  <c r="W25" i="7"/>
  <c r="AA16" i="1"/>
  <c r="AY21" i="7"/>
  <c r="AZ21" i="7"/>
  <c r="BD22" i="7"/>
  <c r="BD17" i="7"/>
  <c r="BE17" i="7"/>
  <c r="BD10" i="7"/>
  <c r="BE10" i="7"/>
  <c r="BA24" i="7"/>
  <c r="BA25" i="7"/>
  <c r="AO11" i="7"/>
  <c r="AO16" i="7"/>
  <c r="AO22" i="7"/>
  <c r="AO23" i="7"/>
  <c r="Z22" i="7"/>
  <c r="Z12" i="7"/>
  <c r="AK24" i="10"/>
  <c r="AZ24" i="10"/>
  <c r="AU24" i="10"/>
  <c r="L24" i="10"/>
  <c r="G24" i="10"/>
  <c r="AF24" i="7"/>
  <c r="AA24" i="9"/>
  <c r="L10" i="9"/>
  <c r="V17" i="7"/>
  <c r="AA23" i="7"/>
  <c r="AZ19" i="7"/>
  <c r="BE16" i="7"/>
  <c r="BJ21" i="7"/>
  <c r="AU24" i="7"/>
  <c r="BE22" i="7"/>
  <c r="V21" i="7"/>
  <c r="BE23" i="7"/>
  <c r="BE19" i="7"/>
  <c r="BE15" i="7"/>
  <c r="BE14" i="7"/>
  <c r="AZ15" i="7"/>
  <c r="G21" i="9"/>
  <c r="Z24" i="7"/>
  <c r="N18" i="8"/>
  <c r="N19" i="8"/>
  <c r="N21" i="8"/>
  <c r="L24" i="1"/>
  <c r="AO24" i="9"/>
  <c r="BJ24" i="1"/>
  <c r="AP22" i="7"/>
  <c r="AP11" i="7"/>
  <c r="BD24" i="7"/>
  <c r="AA10" i="7"/>
  <c r="AJ24" i="9"/>
  <c r="BE12" i="7"/>
  <c r="Q10" i="9"/>
  <c r="Q24" i="9"/>
  <c r="P24" i="9"/>
  <c r="BJ16" i="7"/>
  <c r="BJ24" i="7"/>
  <c r="AT24" i="7"/>
  <c r="AP10" i="7"/>
  <c r="AO24" i="7"/>
  <c r="AZ23" i="7"/>
  <c r="AP24" i="9"/>
  <c r="K24" i="9"/>
  <c r="AA12" i="7"/>
  <c r="G24" i="1"/>
  <c r="AZ17" i="7"/>
  <c r="BJ24" i="9"/>
  <c r="AZ24" i="9"/>
  <c r="L19" i="9"/>
  <c r="G16" i="9"/>
  <c r="AP17" i="7"/>
  <c r="BE24" i="9"/>
  <c r="V12" i="7"/>
  <c r="L15" i="9"/>
  <c r="AA21" i="7"/>
  <c r="AP13" i="7"/>
  <c r="AP15" i="7"/>
  <c r="L11" i="9"/>
  <c r="AZ24" i="5"/>
  <c r="AP18" i="7"/>
  <c r="AP12" i="7"/>
  <c r="Q24" i="1"/>
  <c r="AP14" i="7"/>
  <c r="AP19" i="7"/>
  <c r="AP21" i="7"/>
  <c r="AU24" i="1"/>
  <c r="AA22" i="7"/>
  <c r="AY24" i="7"/>
  <c r="U24" i="9"/>
  <c r="F24" i="9"/>
  <c r="AZ16" i="7"/>
  <c r="BI24" i="7"/>
  <c r="V22" i="7"/>
  <c r="AA19" i="7"/>
  <c r="AT24" i="9"/>
  <c r="AP23" i="7"/>
  <c r="AP16" i="7"/>
  <c r="P24" i="7"/>
  <c r="AA18" i="7"/>
  <c r="AK24" i="1"/>
  <c r="U24" i="7"/>
  <c r="G12" i="9"/>
  <c r="BE11" i="7"/>
  <c r="V15" i="7"/>
  <c r="BE24" i="1"/>
  <c r="AZ11" i="7"/>
  <c r="V11" i="7"/>
  <c r="AE24" i="9"/>
  <c r="AA24" i="1"/>
  <c r="G24" i="9"/>
  <c r="AP24" i="7"/>
  <c r="AA24" i="7"/>
  <c r="BE24" i="7"/>
  <c r="Q24" i="7"/>
  <c r="V24" i="7"/>
  <c r="AU24" i="9"/>
  <c r="AZ24" i="7"/>
  <c r="AK24" i="9"/>
  <c r="L24" i="9"/>
  <c r="AF24" i="9"/>
</calcChain>
</file>

<file path=xl/sharedStrings.xml><?xml version="1.0" encoding="utf-8"?>
<sst xmlns="http://schemas.openxmlformats.org/spreadsheetml/2006/main" count="721" uniqueCount="55">
  <si>
    <t>PRIMERA DISTRIBUCIÓN DE EPP NACIONAL COVID-19</t>
  </si>
  <si>
    <t>Código</t>
  </si>
  <si>
    <t>ESCUDO O VISOR CON PROTECCIÓN FACIAL HASTA LA BASE DEL CUELLO .</t>
  </si>
  <si>
    <t>APS SSVQ</t>
  </si>
  <si>
    <t>Hospitales SSVQ</t>
  </si>
  <si>
    <t>Petorca</t>
  </si>
  <si>
    <t xml:space="preserve">Cabildo </t>
  </si>
  <si>
    <t>La Ligua</t>
  </si>
  <si>
    <t>Quintero</t>
  </si>
  <si>
    <t>La Calera</t>
  </si>
  <si>
    <t>Peñablanca</t>
  </si>
  <si>
    <t>Limache</t>
  </si>
  <si>
    <t>Geriatrico</t>
  </si>
  <si>
    <t>Fricke</t>
  </si>
  <si>
    <t>Quillota</t>
  </si>
  <si>
    <t>Quilpue</t>
  </si>
  <si>
    <t>N° Insumos a distribuir</t>
  </si>
  <si>
    <t xml:space="preserve">TOTAL </t>
  </si>
  <si>
    <t>Guia de Despacho</t>
  </si>
  <si>
    <t>Total</t>
  </si>
  <si>
    <t>ALCOHOL GEL 70% 15 FRASCO 340 ML x CAJA</t>
  </si>
  <si>
    <t>MASCARILLA DESECH. HIPOALERG. C/FILTRO (CAJAS DE 50 UNID.)</t>
  </si>
  <si>
    <t>GUANTE EXAMEN LATEX CHICO X PAR (CAJA x 100)</t>
  </si>
  <si>
    <t>GUANTE EXAMEN LATEX L (caja x 100)</t>
  </si>
  <si>
    <t>GUANTE EXAMEN LATEX MEDIANO X PAR (caja x 100)</t>
  </si>
  <si>
    <t>MASCARILLA DESECHABLE N95 O SIMILAR  (Caja x 20u)</t>
  </si>
  <si>
    <t>BATAS IMPERMIABLES (caja x 100 u.)</t>
  </si>
  <si>
    <t>MASCARILLA CÓNICA DESECHABLE PREFORMADA (Caja x10)</t>
  </si>
  <si>
    <t>GUANTE EXAMEN LATEX Grande (caja x 100)</t>
  </si>
  <si>
    <t>SAMU</t>
  </si>
  <si>
    <t>CARLA</t>
  </si>
  <si>
    <t>ESCUDO O VISOR CON PROTECCIÓN FACIAL HASTA LA BASE DEL CUELLO (Cajax10u)</t>
  </si>
  <si>
    <t>MASCARILLA DESECHABLE N-95 O SIMILAR  (Caja x 20u)</t>
  </si>
  <si>
    <t>MASCARILLA DESECH. HIPOALERG. C/FILTRO (CAJAS x 50 u)</t>
  </si>
  <si>
    <t>saldo</t>
  </si>
  <si>
    <t>GUANTE EXAMEN LATEX grande (caja x 100)</t>
  </si>
  <si>
    <t>BATAS IMPERMEABLES (caja x 100 u.)</t>
  </si>
  <si>
    <t>MASCARILLA DESECHABLE KN95 O SIMILAR  (Caja x 10u)</t>
  </si>
  <si>
    <t>MASCARILLA DESECHABLE KN-95 O SIMILAR  (Caja x 10u)</t>
  </si>
  <si>
    <t>SSVQ</t>
  </si>
  <si>
    <t xml:space="preserve">Total </t>
  </si>
  <si>
    <t xml:space="preserve">S S V Q </t>
  </si>
  <si>
    <t>AVI/AVNI</t>
  </si>
  <si>
    <t>Call Center Covid</t>
  </si>
  <si>
    <t>ENTREGADO</t>
  </si>
  <si>
    <t>PENDTE.</t>
  </si>
  <si>
    <t>Q</t>
  </si>
  <si>
    <t>ESCUDO FACIAL BKA (Unidades)</t>
  </si>
  <si>
    <t>F-17046</t>
  </si>
  <si>
    <t xml:space="preserve">  </t>
  </si>
  <si>
    <r>
      <t xml:space="preserve">BATAS IMPERMEABLES (caja x  </t>
    </r>
    <r>
      <rPr>
        <b/>
        <sz val="10"/>
        <color rgb="FFFF0000"/>
        <rFont val="Arial"/>
        <family val="2"/>
      </rPr>
      <t>unidades</t>
    </r>
    <r>
      <rPr>
        <b/>
        <sz val="10"/>
        <color theme="1"/>
        <rFont val="Arial"/>
        <family val="2"/>
      </rPr>
      <t>.)</t>
    </r>
  </si>
  <si>
    <r>
      <t xml:space="preserve">ESCUDO CON PROTECTOR FACIAL (Caja x </t>
    </r>
    <r>
      <rPr>
        <b/>
        <sz val="10"/>
        <color rgb="FFFF0000"/>
        <rFont val="Arial"/>
        <family val="2"/>
      </rPr>
      <t>unidades.</t>
    </r>
    <r>
      <rPr>
        <b/>
        <sz val="10"/>
        <color theme="1"/>
        <rFont val="Arial"/>
        <family val="2"/>
      </rPr>
      <t>)</t>
    </r>
  </si>
  <si>
    <r>
      <t>MASCARILLA DESECHABLE N-95 O SIMILAR  (</t>
    </r>
    <r>
      <rPr>
        <b/>
        <sz val="10"/>
        <color rgb="FFFF0000"/>
        <rFont val="Arial"/>
        <family val="2"/>
      </rPr>
      <t>Caja x 50u</t>
    </r>
    <r>
      <rPr>
        <b/>
        <sz val="10"/>
        <color theme="1"/>
        <rFont val="Arial"/>
        <family val="2"/>
      </rPr>
      <t>)</t>
    </r>
  </si>
  <si>
    <t>SE DISTRIBUYEN UNIDADES</t>
  </si>
  <si>
    <r>
      <t xml:space="preserve">BATAS IMPERMEABLES (caja x100 </t>
    </r>
    <r>
      <rPr>
        <b/>
        <sz val="10"/>
        <color rgb="FFFF0000"/>
        <rFont val="Arial"/>
        <family val="2"/>
      </rPr>
      <t>unidades</t>
    </r>
    <r>
      <rPr>
        <b/>
        <sz val="10"/>
        <color theme="1"/>
        <rFont val="Arial"/>
        <family val="2"/>
      </rPr>
      <t>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</si>
</sst>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C0000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7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9" fontId="10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1" fontId="7" fillId="3" borderId="16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9" fontId="1" fillId="0" borderId="0" xfId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" fontId="9" fillId="4" borderId="0" xfId="0" applyNumberFormat="1" applyFont="1" applyFill="1" applyAlignment="1">
      <alignment horizontal="center"/>
    </xf>
    <xf numFmtId="1" fontId="7" fillId="3" borderId="22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11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9" fontId="5" fillId="0" borderId="0" xfId="1" applyFont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textRotation="255" wrapText="1"/>
    </xf>
    <xf numFmtId="14" fontId="13" fillId="3" borderId="1" xfId="0" applyNumberFormat="1" applyFont="1" applyFill="1" applyBorder="1" applyAlignment="1">
      <alignment horizontal="center" vertical="center" textRotation="255" wrapText="1"/>
    </xf>
    <xf numFmtId="9" fontId="12" fillId="2" borderId="1" xfId="0" applyNumberFormat="1" applyFont="1" applyFill="1" applyBorder="1" applyAlignment="1">
      <alignment horizontal="center" vertical="center" textRotation="255" wrapText="1"/>
    </xf>
    <xf numFmtId="0" fontId="12" fillId="2" borderId="8" xfId="0" applyFont="1" applyFill="1" applyBorder="1" applyAlignment="1">
      <alignment horizontal="center" vertical="center" wrapText="1"/>
    </xf>
    <xf numFmtId="9" fontId="12" fillId="2" borderId="3" xfId="0" applyNumberFormat="1" applyFont="1" applyFill="1" applyBorder="1" applyAlignment="1">
      <alignment horizontal="center" vertical="center" textRotation="255" wrapText="1"/>
    </xf>
    <xf numFmtId="9" fontId="12" fillId="2" borderId="9" xfId="0" applyNumberFormat="1" applyFont="1" applyFill="1" applyBorder="1" applyAlignment="1">
      <alignment horizontal="center" vertical="center" textRotation="255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1" fontId="12" fillId="2" borderId="22" xfId="0" applyNumberFormat="1" applyFont="1" applyFill="1" applyBorder="1" applyAlignment="1">
      <alignment horizontal="center" vertical="center" wrapText="1"/>
    </xf>
    <xf numFmtId="14" fontId="13" fillId="3" borderId="23" xfId="0" applyNumberFormat="1" applyFont="1" applyFill="1" applyBorder="1" applyAlignment="1">
      <alignment horizontal="center" vertical="center" textRotation="255" wrapText="1"/>
    </xf>
    <xf numFmtId="0" fontId="12" fillId="2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9" fontId="1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textRotation="255" wrapText="1"/>
    </xf>
    <xf numFmtId="164" fontId="13" fillId="2" borderId="23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9" fontId="12" fillId="2" borderId="23" xfId="0" applyNumberFormat="1" applyFont="1" applyFill="1" applyBorder="1" applyAlignment="1">
      <alignment horizontal="center" vertical="center" textRotation="255" wrapText="1"/>
    </xf>
    <xf numFmtId="0" fontId="2" fillId="0" borderId="19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9" fontId="12" fillId="2" borderId="25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/>
    </xf>
    <xf numFmtId="9" fontId="12" fillId="2" borderId="24" xfId="0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" fillId="0" borderId="3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3" fontId="1" fillId="0" borderId="3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7" fillId="3" borderId="28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" fontId="6" fillId="4" borderId="0" xfId="0" applyNumberFormat="1" applyFont="1" applyFill="1" applyAlignment="1">
      <alignment horizontal="left" vertical="center" indent="1"/>
    </xf>
    <xf numFmtId="0" fontId="1" fillId="0" borderId="18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 vertical="center" textRotation="255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0" fillId="0" borderId="1" xfId="0" applyBorder="1"/>
    <xf numFmtId="3" fontId="7" fillId="0" borderId="1" xfId="0" applyNumberFormat="1" applyFont="1" applyBorder="1" applyAlignment="1">
      <alignment horizontal="center" vertical="center"/>
    </xf>
    <xf numFmtId="1" fontId="7" fillId="3" borderId="35" xfId="0" applyNumberFormat="1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36" xfId="0" applyNumberFormat="1" applyFill="1" applyBorder="1" applyAlignment="1">
      <alignment horizontal="center"/>
    </xf>
    <xf numFmtId="1" fontId="7" fillId="3" borderId="15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/>
    </xf>
    <xf numFmtId="9" fontId="10" fillId="5" borderId="3" xfId="0" applyNumberFormat="1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1" fontId="18" fillId="0" borderId="1" xfId="0" applyNumberFormat="1" applyFont="1" applyBorder="1" applyAlignment="1">
      <alignment horizontal="center"/>
    </xf>
    <xf numFmtId="9" fontId="0" fillId="0" borderId="0" xfId="1" applyFont="1"/>
    <xf numFmtId="1" fontId="0" fillId="0" borderId="0" xfId="0" applyNumberFormat="1"/>
    <xf numFmtId="1" fontId="18" fillId="0" borderId="0" xfId="0" applyNumberFormat="1" applyFont="1"/>
    <xf numFmtId="0" fontId="18" fillId="0" borderId="0" xfId="0" applyFont="1"/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 textRotation="255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" fontId="15" fillId="4" borderId="0" xfId="0" applyNumberFormat="1" applyFont="1" applyFill="1" applyAlignment="1">
      <alignment horizontal="center"/>
    </xf>
    <xf numFmtId="3" fontId="1" fillId="7" borderId="1" xfId="0" applyNumberFormat="1" applyFont="1" applyFill="1" applyBorder="1" applyAlignment="1">
      <alignment horizontal="center" vertical="center"/>
    </xf>
    <xf numFmtId="3" fontId="1" fillId="7" borderId="18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1" fillId="7" borderId="18" xfId="0" applyNumberFormat="1" applyFont="1" applyFill="1" applyBorder="1" applyAlignment="1">
      <alignment horizontal="center" vertical="center"/>
    </xf>
    <xf numFmtId="3" fontId="20" fillId="7" borderId="1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13" fillId="2" borderId="28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" fontId="7" fillId="3" borderId="30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CC"/>
      <color rgb="FF00FF00"/>
      <color rgb="FF66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J49"/>
  <sheetViews>
    <sheetView showGridLines="0" zoomScale="90" zoomScaleNormal="90" zoomScalePageLayoutView="90" workbookViewId="0">
      <pane xSplit="1" ySplit="2" topLeftCell="AA3" activePane="bottomRight" state="frozen"/>
      <selection pane="topRight" activeCell="B1" sqref="B1"/>
      <selection pane="bottomLeft" activeCell="A8" sqref="A8"/>
      <selection pane="bottomRight" activeCell="BF4" sqref="BF4"/>
    </sheetView>
  </sheetViews>
  <sheetFormatPr baseColWidth="10" defaultRowHeight="14" x14ac:dyDescent="0.2"/>
  <cols>
    <col min="1" max="1" width="31" style="3" bestFit="1" customWidth="1"/>
    <col min="2" max="2" width="9" style="3" customWidth="1"/>
    <col min="3" max="7" width="5.6640625" style="80" customWidth="1"/>
    <col min="8" max="12" width="5.6640625" style="140" customWidth="1"/>
    <col min="13" max="26" width="5.6640625" style="80" customWidth="1"/>
    <col min="27" max="27" width="4.5" style="80" bestFit="1" customWidth="1"/>
    <col min="28" max="28" width="4.6640625" style="80" customWidth="1"/>
    <col min="29" max="31" width="4.5" style="80" customWidth="1"/>
    <col min="32" max="32" width="5.6640625" style="80" bestFit="1" customWidth="1"/>
    <col min="33" max="62" width="5.6640625" style="80" customWidth="1"/>
    <col min="63" max="16384" width="10.83203125" style="3"/>
  </cols>
  <sheetData>
    <row r="1" spans="1:62" thickBot="1" x14ac:dyDescent="0.25">
      <c r="A1" s="1"/>
      <c r="B1" s="1"/>
      <c r="C1" s="11">
        <v>500010575</v>
      </c>
      <c r="D1" s="12"/>
      <c r="E1" s="12"/>
      <c r="F1" s="12"/>
      <c r="G1" s="12"/>
      <c r="H1" s="11">
        <v>500010578</v>
      </c>
      <c r="I1" s="12"/>
      <c r="J1" s="12"/>
      <c r="K1" s="14"/>
      <c r="L1" s="14"/>
      <c r="M1" s="11">
        <v>500010577</v>
      </c>
      <c r="N1" s="12"/>
      <c r="O1" s="12"/>
      <c r="P1" s="12"/>
      <c r="Q1" s="12"/>
      <c r="R1" s="11">
        <v>500010577</v>
      </c>
      <c r="S1" s="12"/>
      <c r="T1" s="12"/>
      <c r="U1" s="12"/>
      <c r="V1" s="12"/>
      <c r="W1" s="11">
        <v>500007111</v>
      </c>
      <c r="X1" s="12"/>
      <c r="Y1" s="12"/>
      <c r="Z1" s="14"/>
      <c r="AA1" s="14"/>
      <c r="AB1" s="11">
        <v>500007111</v>
      </c>
      <c r="AC1" s="12"/>
      <c r="AD1" s="12"/>
      <c r="AE1" s="14"/>
      <c r="AF1" s="14"/>
      <c r="AG1" s="11">
        <v>500010640</v>
      </c>
      <c r="AH1" s="12"/>
      <c r="AI1" s="12"/>
      <c r="AJ1" s="14"/>
      <c r="AK1" s="13"/>
      <c r="AL1" s="11">
        <v>500010640</v>
      </c>
      <c r="AM1" s="12"/>
      <c r="AN1" s="12"/>
      <c r="AO1" s="14"/>
      <c r="AP1" s="13"/>
      <c r="AQ1" s="16">
        <v>500010591</v>
      </c>
      <c r="AR1" s="12"/>
      <c r="AS1" s="12"/>
      <c r="AT1" s="14"/>
      <c r="AU1" s="14"/>
      <c r="AV1" s="11">
        <v>500010574</v>
      </c>
      <c r="AW1" s="12"/>
      <c r="AX1" s="12"/>
      <c r="AY1" s="14"/>
      <c r="AZ1" s="13"/>
      <c r="BA1" s="11">
        <v>500010631</v>
      </c>
      <c r="BB1" s="12"/>
      <c r="BC1" s="12"/>
      <c r="BD1" s="14"/>
      <c r="BE1" s="14"/>
      <c r="BF1" s="11">
        <v>500010635</v>
      </c>
      <c r="BG1" s="12"/>
      <c r="BH1" s="12"/>
      <c r="BI1" s="14"/>
      <c r="BJ1" s="13"/>
    </row>
    <row r="2" spans="1:62" s="9" customFormat="1" ht="50.25" customHeight="1" thickBot="1" x14ac:dyDescent="0.25">
      <c r="A2" s="4" t="s">
        <v>0</v>
      </c>
      <c r="B2" s="4" t="s">
        <v>1</v>
      </c>
      <c r="C2" s="248" t="s">
        <v>22</v>
      </c>
      <c r="D2" s="249"/>
      <c r="E2" s="249"/>
      <c r="F2" s="249"/>
      <c r="G2" s="249"/>
      <c r="H2" s="248" t="s">
        <v>24</v>
      </c>
      <c r="I2" s="249"/>
      <c r="J2" s="249"/>
      <c r="K2" s="249"/>
      <c r="L2" s="249"/>
      <c r="M2" s="248" t="s">
        <v>23</v>
      </c>
      <c r="N2" s="249"/>
      <c r="O2" s="249"/>
      <c r="P2" s="249"/>
      <c r="Q2" s="249"/>
      <c r="R2" s="248" t="s">
        <v>35</v>
      </c>
      <c r="S2" s="249"/>
      <c r="T2" s="249"/>
      <c r="U2" s="249"/>
      <c r="V2" s="249"/>
      <c r="W2" s="248" t="s">
        <v>25</v>
      </c>
      <c r="X2" s="249"/>
      <c r="Y2" s="249"/>
      <c r="Z2" s="249"/>
      <c r="AA2" s="249"/>
      <c r="AB2" s="248" t="s">
        <v>37</v>
      </c>
      <c r="AC2" s="249"/>
      <c r="AD2" s="249"/>
      <c r="AE2" s="249"/>
      <c r="AF2" s="249"/>
      <c r="AG2" s="248" t="s">
        <v>2</v>
      </c>
      <c r="AH2" s="249"/>
      <c r="AI2" s="249"/>
      <c r="AJ2" s="249"/>
      <c r="AK2" s="250"/>
      <c r="AL2" s="248" t="s">
        <v>47</v>
      </c>
      <c r="AM2" s="249"/>
      <c r="AN2" s="249"/>
      <c r="AO2" s="249"/>
      <c r="AP2" s="250"/>
      <c r="AQ2" s="249" t="s">
        <v>26</v>
      </c>
      <c r="AR2" s="249"/>
      <c r="AS2" s="249"/>
      <c r="AT2" s="249"/>
      <c r="AU2" s="249"/>
      <c r="AV2" s="248" t="s">
        <v>20</v>
      </c>
      <c r="AW2" s="249"/>
      <c r="AX2" s="249"/>
      <c r="AY2" s="249"/>
      <c r="AZ2" s="250"/>
      <c r="BA2" s="248" t="s">
        <v>27</v>
      </c>
      <c r="BB2" s="249"/>
      <c r="BC2" s="249"/>
      <c r="BD2" s="249"/>
      <c r="BE2" s="249"/>
      <c r="BF2" s="248" t="s">
        <v>21</v>
      </c>
      <c r="BG2" s="249"/>
      <c r="BH2" s="249"/>
      <c r="BI2" s="249"/>
      <c r="BJ2" s="250"/>
    </row>
    <row r="3" spans="1:62" s="9" customFormat="1" ht="13" x14ac:dyDescent="0.2">
      <c r="A3" s="27" t="s">
        <v>39</v>
      </c>
      <c r="B3" s="133">
        <v>201813</v>
      </c>
      <c r="C3" s="134">
        <v>710</v>
      </c>
      <c r="D3" s="135"/>
      <c r="E3" s="135"/>
      <c r="F3" s="135"/>
      <c r="G3" s="135"/>
      <c r="H3" s="134">
        <v>1177</v>
      </c>
      <c r="I3" s="135"/>
      <c r="J3" s="135"/>
      <c r="K3" s="136"/>
      <c r="L3" s="136"/>
      <c r="M3" s="134">
        <v>700</v>
      </c>
      <c r="N3" s="135"/>
      <c r="O3" s="135"/>
      <c r="P3" s="135"/>
      <c r="Q3" s="135"/>
      <c r="R3" s="134">
        <v>0</v>
      </c>
      <c r="S3" s="135"/>
      <c r="T3" s="135"/>
      <c r="U3" s="135"/>
      <c r="V3" s="135"/>
      <c r="W3" s="134">
        <v>555</v>
      </c>
      <c r="X3" s="135"/>
      <c r="Y3" s="135"/>
      <c r="Z3" s="136"/>
      <c r="AA3" s="136"/>
      <c r="AB3" s="134">
        <v>0</v>
      </c>
      <c r="AC3" s="135"/>
      <c r="AD3" s="135"/>
      <c r="AE3" s="136"/>
      <c r="AF3" s="136"/>
      <c r="AG3" s="134">
        <v>100</v>
      </c>
      <c r="AH3" s="135"/>
      <c r="AI3" s="135"/>
      <c r="AJ3" s="136"/>
      <c r="AK3" s="137"/>
      <c r="AL3" s="134">
        <v>0</v>
      </c>
      <c r="AM3" s="135"/>
      <c r="AN3" s="135"/>
      <c r="AO3" s="136"/>
      <c r="AP3" s="137"/>
      <c r="AQ3" s="138">
        <v>216</v>
      </c>
      <c r="AR3" s="135"/>
      <c r="AS3" s="135"/>
      <c r="AT3" s="136"/>
      <c r="AU3" s="136"/>
      <c r="AV3" s="134">
        <v>74</v>
      </c>
      <c r="AW3" s="135"/>
      <c r="AX3" s="135"/>
      <c r="AY3" s="136"/>
      <c r="AZ3" s="137"/>
      <c r="BA3" s="134">
        <v>66</v>
      </c>
      <c r="BB3" s="135"/>
      <c r="BC3" s="135"/>
      <c r="BD3" s="136"/>
      <c r="BE3" s="136"/>
      <c r="BF3" s="134">
        <v>356</v>
      </c>
      <c r="BG3" s="135"/>
      <c r="BH3" s="135"/>
      <c r="BI3" s="136"/>
      <c r="BJ3" s="137"/>
    </row>
    <row r="4" spans="1:62" ht="13" x14ac:dyDescent="0.2">
      <c r="A4" s="10" t="s">
        <v>18</v>
      </c>
      <c r="C4" s="33">
        <v>31657</v>
      </c>
      <c r="D4" s="34"/>
      <c r="E4" s="35"/>
      <c r="F4" s="35"/>
      <c r="G4" s="35"/>
      <c r="H4" s="33">
        <v>31659</v>
      </c>
      <c r="I4" s="34"/>
      <c r="J4" s="34"/>
      <c r="K4" s="34"/>
      <c r="L4" s="34"/>
      <c r="M4" s="33">
        <v>31658</v>
      </c>
      <c r="N4" s="35"/>
      <c r="O4" s="35"/>
      <c r="P4" s="35"/>
      <c r="Q4" s="35"/>
      <c r="R4" s="33">
        <v>0</v>
      </c>
      <c r="S4" s="35"/>
      <c r="T4" s="35"/>
      <c r="U4" s="35"/>
      <c r="V4" s="35"/>
      <c r="W4" s="33">
        <v>31660</v>
      </c>
      <c r="X4" s="34"/>
      <c r="Y4" s="34"/>
      <c r="Z4" s="34"/>
      <c r="AA4" s="34"/>
      <c r="AB4" s="33">
        <v>0</v>
      </c>
      <c r="AC4" s="34"/>
      <c r="AD4" s="34"/>
      <c r="AE4" s="34"/>
      <c r="AF4" s="34"/>
      <c r="AG4" s="33">
        <v>31661</v>
      </c>
      <c r="AH4" s="85"/>
      <c r="AI4" s="85"/>
      <c r="AJ4" s="85"/>
      <c r="AK4" s="86"/>
      <c r="AL4" s="33">
        <v>0</v>
      </c>
      <c r="AM4" s="85"/>
      <c r="AN4" s="85"/>
      <c r="AO4" s="85"/>
      <c r="AP4" s="86"/>
      <c r="AQ4" s="81">
        <v>31662</v>
      </c>
      <c r="AR4" s="34"/>
      <c r="AS4" s="34"/>
      <c r="AT4" s="34"/>
      <c r="AU4" s="34"/>
      <c r="AV4" s="81">
        <v>31663</v>
      </c>
      <c r="AW4" s="34"/>
      <c r="AX4" s="34"/>
      <c r="AY4" s="34"/>
      <c r="AZ4" s="46"/>
      <c r="BA4" s="81">
        <v>31664</v>
      </c>
      <c r="BB4" s="34"/>
      <c r="BC4" s="34"/>
      <c r="BD4" s="34"/>
      <c r="BE4" s="34"/>
      <c r="BF4" s="81">
        <v>31665</v>
      </c>
      <c r="BG4" s="34"/>
      <c r="BH4" s="34"/>
      <c r="BI4" s="34"/>
      <c r="BJ4" s="46"/>
    </row>
    <row r="5" spans="1:62" ht="13" x14ac:dyDescent="0.2">
      <c r="A5" s="6"/>
      <c r="B5" s="7"/>
      <c r="C5" s="36"/>
      <c r="D5" s="37"/>
      <c r="E5" s="37"/>
      <c r="F5" s="37"/>
      <c r="G5" s="37"/>
      <c r="H5" s="36"/>
      <c r="I5" s="40"/>
      <c r="J5" s="40"/>
      <c r="K5" s="41"/>
      <c r="L5" s="41"/>
      <c r="M5" s="36"/>
      <c r="N5" s="37"/>
      <c r="O5" s="37"/>
      <c r="P5" s="37"/>
      <c r="Q5" s="37"/>
      <c r="R5" s="36"/>
      <c r="S5" s="37"/>
      <c r="T5" s="37"/>
      <c r="U5" s="37"/>
      <c r="V5" s="37"/>
      <c r="W5" s="36"/>
      <c r="X5" s="37"/>
      <c r="Y5" s="37"/>
      <c r="Z5" s="42"/>
      <c r="AA5" s="42"/>
      <c r="AB5" s="36"/>
      <c r="AC5" s="37"/>
      <c r="AD5" s="37"/>
      <c r="AE5" s="42"/>
      <c r="AF5" s="42"/>
      <c r="AG5" s="36"/>
      <c r="AH5" s="37"/>
      <c r="AI5" s="37"/>
      <c r="AJ5" s="42"/>
      <c r="AK5" s="38"/>
      <c r="AL5" s="36"/>
      <c r="AM5" s="37"/>
      <c r="AN5" s="37"/>
      <c r="AO5" s="42"/>
      <c r="AP5" s="38"/>
      <c r="AQ5" s="40"/>
      <c r="AR5" s="37"/>
      <c r="AS5" s="37"/>
      <c r="AT5" s="42"/>
      <c r="AU5" s="42"/>
      <c r="AV5" s="36"/>
      <c r="AW5" s="37"/>
      <c r="AX5" s="37"/>
      <c r="AY5" s="42"/>
      <c r="AZ5" s="38"/>
      <c r="BA5" s="36"/>
      <c r="BB5" s="37"/>
      <c r="BC5" s="37"/>
      <c r="BD5" s="42"/>
      <c r="BE5" s="42"/>
      <c r="BF5" s="36"/>
      <c r="BG5" s="37"/>
      <c r="BH5" s="37"/>
      <c r="BI5" s="42"/>
      <c r="BJ5" s="38"/>
    </row>
    <row r="6" spans="1:62" s="20" customFormat="1" ht="13" x14ac:dyDescent="0.2">
      <c r="A6" s="6" t="s">
        <v>3</v>
      </c>
      <c r="B6" s="22">
        <v>0.4</v>
      </c>
      <c r="C6" s="25">
        <f>+C3*B6</f>
        <v>284</v>
      </c>
      <c r="D6" s="23"/>
      <c r="E6" s="23"/>
      <c r="F6" s="23"/>
      <c r="G6" s="23"/>
      <c r="H6" s="25">
        <f>+H3*B6</f>
        <v>470.8</v>
      </c>
      <c r="I6" s="23"/>
      <c r="J6" s="23"/>
      <c r="K6" s="43"/>
      <c r="L6" s="43"/>
      <c r="M6" s="25">
        <f>+M3*B6</f>
        <v>280</v>
      </c>
      <c r="N6" s="23"/>
      <c r="O6" s="23"/>
      <c r="P6" s="23"/>
      <c r="Q6" s="23"/>
      <c r="R6" s="25">
        <f>+R3*B6</f>
        <v>0</v>
      </c>
      <c r="S6" s="23"/>
      <c r="T6" s="23"/>
      <c r="U6" s="23"/>
      <c r="V6" s="23"/>
      <c r="W6" s="25">
        <f>+W3*B6</f>
        <v>222</v>
      </c>
      <c r="X6" s="23"/>
      <c r="Y6" s="23"/>
      <c r="Z6" s="43"/>
      <c r="AA6" s="43"/>
      <c r="AB6" s="25">
        <f>+AB3*B6</f>
        <v>0</v>
      </c>
      <c r="AC6" s="23"/>
      <c r="AD6" s="23"/>
      <c r="AE6" s="43"/>
      <c r="AF6" s="43"/>
      <c r="AG6" s="25">
        <f>+AG3*B6</f>
        <v>40</v>
      </c>
      <c r="AH6" s="23"/>
      <c r="AI6" s="23"/>
      <c r="AJ6" s="43"/>
      <c r="AK6" s="44"/>
      <c r="AL6" s="25">
        <f>+AL3*B6</f>
        <v>0</v>
      </c>
      <c r="AM6" s="23"/>
      <c r="AN6" s="23"/>
      <c r="AO6" s="43"/>
      <c r="AP6" s="44"/>
      <c r="AQ6" s="172">
        <f>+AQ3*B6</f>
        <v>86.4</v>
      </c>
      <c r="AR6" s="23"/>
      <c r="AS6" s="23"/>
      <c r="AT6" s="43"/>
      <c r="AU6" s="43"/>
      <c r="AV6" s="24">
        <f>+AV3*B6</f>
        <v>29.6</v>
      </c>
      <c r="AW6" s="23"/>
      <c r="AX6" s="23"/>
      <c r="AY6" s="43"/>
      <c r="AZ6" s="44"/>
      <c r="BA6" s="24">
        <f>+BA3*B6</f>
        <v>26.400000000000002</v>
      </c>
      <c r="BB6" s="23"/>
      <c r="BC6" s="23"/>
      <c r="BD6" s="43"/>
      <c r="BE6" s="43"/>
      <c r="BF6" s="25">
        <f>+BF3*B6</f>
        <v>142.4</v>
      </c>
      <c r="BG6" s="23"/>
      <c r="BH6" s="23"/>
      <c r="BI6" s="43"/>
      <c r="BJ6" s="44"/>
    </row>
    <row r="7" spans="1:62" s="20" customFormat="1" ht="13" x14ac:dyDescent="0.2">
      <c r="A7" s="6" t="s">
        <v>4</v>
      </c>
      <c r="B7" s="22">
        <v>0.6</v>
      </c>
      <c r="C7" s="25">
        <f>+C3*B7</f>
        <v>426</v>
      </c>
      <c r="D7" s="23"/>
      <c r="E7" s="23"/>
      <c r="F7" s="23"/>
      <c r="G7" s="23"/>
      <c r="H7" s="25">
        <f>+H3*B7</f>
        <v>706.19999999999993</v>
      </c>
      <c r="I7" s="23"/>
      <c r="J7" s="23"/>
      <c r="K7" s="43"/>
      <c r="L7" s="43"/>
      <c r="M7" s="25">
        <f>+M3*B7</f>
        <v>420</v>
      </c>
      <c r="N7" s="23"/>
      <c r="O7" s="23"/>
      <c r="P7" s="23"/>
      <c r="Q7" s="23"/>
      <c r="R7" s="25">
        <f>+R3*B7</f>
        <v>0</v>
      </c>
      <c r="S7" s="23"/>
      <c r="T7" s="23"/>
      <c r="U7" s="23"/>
      <c r="V7" s="23"/>
      <c r="W7" s="25">
        <f>+W3*B7</f>
        <v>333</v>
      </c>
      <c r="X7" s="23"/>
      <c r="Y7" s="23"/>
      <c r="Z7" s="43"/>
      <c r="AA7" s="43"/>
      <c r="AB7" s="25">
        <f>+AB3*B7</f>
        <v>0</v>
      </c>
      <c r="AC7" s="23"/>
      <c r="AD7" s="23"/>
      <c r="AE7" s="43"/>
      <c r="AF7" s="43"/>
      <c r="AG7" s="25">
        <f>+AG3*B7</f>
        <v>60</v>
      </c>
      <c r="AH7" s="23"/>
      <c r="AI7" s="23"/>
      <c r="AJ7" s="43"/>
      <c r="AK7" s="44"/>
      <c r="AL7" s="25">
        <f>+AL3*B7</f>
        <v>0</v>
      </c>
      <c r="AM7" s="23"/>
      <c r="AN7" s="23"/>
      <c r="AO7" s="43"/>
      <c r="AP7" s="44"/>
      <c r="AQ7" s="172">
        <f>+AQ3*B7</f>
        <v>129.6</v>
      </c>
      <c r="AR7" s="23"/>
      <c r="AS7" s="23"/>
      <c r="AT7" s="43"/>
      <c r="AU7" s="43"/>
      <c r="AV7" s="24">
        <f>+AV3*B7</f>
        <v>44.4</v>
      </c>
      <c r="AW7" s="23"/>
      <c r="AX7" s="23"/>
      <c r="AY7" s="43"/>
      <c r="AZ7" s="44"/>
      <c r="BA7" s="24">
        <f>+BA3*B7</f>
        <v>39.6</v>
      </c>
      <c r="BB7" s="23"/>
      <c r="BC7" s="23"/>
      <c r="BD7" s="43"/>
      <c r="BE7" s="43"/>
      <c r="BF7" s="25">
        <f>+BF3*B7</f>
        <v>213.6</v>
      </c>
      <c r="BG7" s="23"/>
      <c r="BH7" s="23"/>
      <c r="BI7" s="43"/>
      <c r="BJ7" s="44"/>
    </row>
    <row r="8" spans="1:62" s="5" customFormat="1" ht="13" x14ac:dyDescent="0.2">
      <c r="A8" s="146"/>
      <c r="B8" s="151"/>
      <c r="C8" s="152"/>
      <c r="D8" s="251"/>
      <c r="E8" s="252"/>
      <c r="F8" s="153"/>
      <c r="G8" s="154"/>
      <c r="H8" s="152"/>
      <c r="I8" s="251"/>
      <c r="J8" s="252"/>
      <c r="K8" s="155"/>
      <c r="L8" s="156"/>
      <c r="M8" s="152"/>
      <c r="N8" s="251"/>
      <c r="O8" s="252"/>
      <c r="P8" s="153"/>
      <c r="Q8" s="154"/>
      <c r="R8" s="152"/>
      <c r="S8" s="251"/>
      <c r="T8" s="252"/>
      <c r="U8" s="153"/>
      <c r="V8" s="154"/>
      <c r="W8" s="152"/>
      <c r="X8" s="251"/>
      <c r="Y8" s="252"/>
      <c r="Z8" s="155"/>
      <c r="AA8" s="157"/>
      <c r="AB8" s="152"/>
      <c r="AC8" s="251"/>
      <c r="AD8" s="252"/>
      <c r="AE8" s="155"/>
      <c r="AF8" s="157"/>
      <c r="AG8" s="152"/>
      <c r="AH8" s="251"/>
      <c r="AI8" s="252"/>
      <c r="AJ8" s="155"/>
      <c r="AK8" s="158"/>
      <c r="AL8" s="152"/>
      <c r="AM8" s="251"/>
      <c r="AN8" s="252"/>
      <c r="AO8" s="234"/>
      <c r="AP8" s="158"/>
      <c r="AQ8" s="159"/>
      <c r="AR8" s="251"/>
      <c r="AS8" s="252"/>
      <c r="AT8" s="155"/>
      <c r="AU8" s="157"/>
      <c r="AV8" s="152"/>
      <c r="AW8" s="251"/>
      <c r="AX8" s="252"/>
      <c r="AY8" s="155"/>
      <c r="AZ8" s="158"/>
      <c r="BA8" s="152"/>
      <c r="BB8" s="251"/>
      <c r="BC8" s="252"/>
      <c r="BD8" s="155"/>
      <c r="BE8" s="157"/>
      <c r="BF8" s="152"/>
      <c r="BG8" s="251"/>
      <c r="BH8" s="252"/>
      <c r="BI8" s="155"/>
      <c r="BJ8" s="158"/>
    </row>
    <row r="9" spans="1:62" s="127" customFormat="1" ht="55" x14ac:dyDescent="0.2">
      <c r="A9" s="126" t="s">
        <v>16</v>
      </c>
      <c r="B9" s="126"/>
      <c r="C9" s="121">
        <f>+C7</f>
        <v>426</v>
      </c>
      <c r="D9" s="149">
        <v>43908</v>
      </c>
      <c r="E9" s="149">
        <v>43915</v>
      </c>
      <c r="F9" s="119" t="s">
        <v>34</v>
      </c>
      <c r="G9" s="118" t="s">
        <v>40</v>
      </c>
      <c r="H9" s="121">
        <f>+H7</f>
        <v>706.19999999999993</v>
      </c>
      <c r="I9" s="149">
        <v>43908</v>
      </c>
      <c r="J9" s="149">
        <v>43915</v>
      </c>
      <c r="K9" s="119" t="s">
        <v>34</v>
      </c>
      <c r="L9" s="118" t="s">
        <v>40</v>
      </c>
      <c r="M9" s="121">
        <f>+M7</f>
        <v>420</v>
      </c>
      <c r="N9" s="149">
        <v>43908</v>
      </c>
      <c r="O9" s="149">
        <v>43915</v>
      </c>
      <c r="P9" s="119" t="s">
        <v>34</v>
      </c>
      <c r="Q9" s="118" t="s">
        <v>40</v>
      </c>
      <c r="R9" s="121">
        <f>+R7</f>
        <v>0</v>
      </c>
      <c r="S9" s="149">
        <v>43908</v>
      </c>
      <c r="T9" s="149">
        <v>43915</v>
      </c>
      <c r="U9" s="119" t="s">
        <v>34</v>
      </c>
      <c r="V9" s="118" t="s">
        <v>40</v>
      </c>
      <c r="W9" s="121">
        <f>+W7</f>
        <v>333</v>
      </c>
      <c r="X9" s="149">
        <v>43908</v>
      </c>
      <c r="Y9" s="149">
        <v>43915</v>
      </c>
      <c r="Z9" s="119" t="s">
        <v>34</v>
      </c>
      <c r="AA9" s="118" t="s">
        <v>40</v>
      </c>
      <c r="AB9" s="121">
        <v>0</v>
      </c>
      <c r="AC9" s="149">
        <v>43908</v>
      </c>
      <c r="AD9" s="149">
        <v>43915</v>
      </c>
      <c r="AE9" s="119" t="s">
        <v>34</v>
      </c>
      <c r="AF9" s="118" t="s">
        <v>40</v>
      </c>
      <c r="AG9" s="121">
        <f>+AG7</f>
        <v>60</v>
      </c>
      <c r="AH9" s="149">
        <v>43908</v>
      </c>
      <c r="AI9" s="149">
        <v>43915</v>
      </c>
      <c r="AJ9" s="119" t="s">
        <v>34</v>
      </c>
      <c r="AK9" s="118" t="s">
        <v>40</v>
      </c>
      <c r="AL9" s="121">
        <f>+AL7</f>
        <v>0</v>
      </c>
      <c r="AM9" s="149">
        <v>43908</v>
      </c>
      <c r="AN9" s="149">
        <v>43915</v>
      </c>
      <c r="AO9" s="119" t="s">
        <v>34</v>
      </c>
      <c r="AP9" s="237" t="s">
        <v>40</v>
      </c>
      <c r="AQ9" s="124">
        <f>+AQ7</f>
        <v>129.6</v>
      </c>
      <c r="AR9" s="149">
        <v>43908</v>
      </c>
      <c r="AS9" s="149">
        <v>43915</v>
      </c>
      <c r="AT9" s="119" t="s">
        <v>34</v>
      </c>
      <c r="AU9" s="118" t="s">
        <v>40</v>
      </c>
      <c r="AV9" s="117">
        <f>+AV7</f>
        <v>44.4</v>
      </c>
      <c r="AW9" s="149">
        <v>43908</v>
      </c>
      <c r="AX9" s="149">
        <v>43915</v>
      </c>
      <c r="AY9" s="119" t="s">
        <v>34</v>
      </c>
      <c r="AZ9" s="118" t="s">
        <v>40</v>
      </c>
      <c r="BA9" s="117">
        <f>+BA7</f>
        <v>39.6</v>
      </c>
      <c r="BB9" s="149">
        <v>43908</v>
      </c>
      <c r="BC9" s="149">
        <v>43915</v>
      </c>
      <c r="BD9" s="119" t="s">
        <v>34</v>
      </c>
      <c r="BE9" s="118" t="s">
        <v>40</v>
      </c>
      <c r="BF9" s="121">
        <f>+BF7</f>
        <v>213.6</v>
      </c>
      <c r="BG9" s="149">
        <v>43908</v>
      </c>
      <c r="BH9" s="149">
        <v>43915</v>
      </c>
      <c r="BI9" s="119" t="s">
        <v>34</v>
      </c>
      <c r="BJ9" s="118" t="s">
        <v>40</v>
      </c>
    </row>
    <row r="10" spans="1:62" ht="13" x14ac:dyDescent="0.2">
      <c r="A10" s="8" t="s">
        <v>5</v>
      </c>
      <c r="B10" s="7"/>
      <c r="C10" s="36">
        <v>18</v>
      </c>
      <c r="D10" s="37">
        <v>9</v>
      </c>
      <c r="E10" s="37">
        <f>+C10-D10</f>
        <v>9</v>
      </c>
      <c r="F10" s="39">
        <f>+C10-(D10+E10)</f>
        <v>0</v>
      </c>
      <c r="G10" s="37">
        <f>+C10-F10</f>
        <v>18</v>
      </c>
      <c r="H10" s="36">
        <v>24</v>
      </c>
      <c r="I10" s="37">
        <v>12</v>
      </c>
      <c r="J10" s="37">
        <f>+H10-I10</f>
        <v>12</v>
      </c>
      <c r="K10" s="39">
        <f>+H10-(I10+J10)</f>
        <v>0</v>
      </c>
      <c r="L10" s="37">
        <f>+H10-K10</f>
        <v>24</v>
      </c>
      <c r="M10" s="36">
        <v>18</v>
      </c>
      <c r="N10" s="37">
        <v>9</v>
      </c>
      <c r="O10" s="37">
        <f>+M10-N10</f>
        <v>9</v>
      </c>
      <c r="P10" s="39">
        <f>+M10-(N10+O10)</f>
        <v>0</v>
      </c>
      <c r="Q10" s="37">
        <f>+M10-P10</f>
        <v>18</v>
      </c>
      <c r="R10" s="36">
        <v>0</v>
      </c>
      <c r="S10" s="37">
        <v>0</v>
      </c>
      <c r="T10" s="37">
        <v>0</v>
      </c>
      <c r="U10" s="39">
        <f>+R10-(S10+T10)</f>
        <v>0</v>
      </c>
      <c r="V10" s="37">
        <f>+R10-U10</f>
        <v>0</v>
      </c>
      <c r="W10" s="36">
        <v>15</v>
      </c>
      <c r="X10" s="37">
        <v>8</v>
      </c>
      <c r="Y10" s="37">
        <f>+W10-X10</f>
        <v>7</v>
      </c>
      <c r="Z10" s="39">
        <f>+W10-(X10+Y10)</f>
        <v>0</v>
      </c>
      <c r="AA10" s="37">
        <f>+W10-Z10</f>
        <v>15</v>
      </c>
      <c r="AB10" s="36">
        <v>0</v>
      </c>
      <c r="AC10" s="37">
        <v>0</v>
      </c>
      <c r="AD10" s="37">
        <v>0</v>
      </c>
      <c r="AE10" s="39">
        <f>+AB10-(AC10+AD10)</f>
        <v>0</v>
      </c>
      <c r="AF10" s="37">
        <f>+AB10-AE10</f>
        <v>0</v>
      </c>
      <c r="AG10" s="36">
        <v>2</v>
      </c>
      <c r="AH10" s="37">
        <v>2</v>
      </c>
      <c r="AI10" s="37">
        <f>+AG10-AH10</f>
        <v>0</v>
      </c>
      <c r="AJ10" s="39">
        <f>+AG10-(AH10+AI10)</f>
        <v>0</v>
      </c>
      <c r="AK10" s="37">
        <f>+AG10-AJ10</f>
        <v>2</v>
      </c>
      <c r="AL10" s="36">
        <v>0</v>
      </c>
      <c r="AM10" s="37">
        <v>0</v>
      </c>
      <c r="AN10" s="37">
        <f>+AL10-AM10</f>
        <v>0</v>
      </c>
      <c r="AO10" s="39">
        <f>+AL10-(AM10+AN10)</f>
        <v>0</v>
      </c>
      <c r="AP10" s="38">
        <f>+AL10-AO10</f>
        <v>0</v>
      </c>
      <c r="AQ10" s="40">
        <v>7</v>
      </c>
      <c r="AR10" s="37">
        <v>4</v>
      </c>
      <c r="AS10" s="37">
        <f>+AQ10-AR10</f>
        <v>3</v>
      </c>
      <c r="AT10" s="39">
        <f>+AQ10-(AR10+AS10)</f>
        <v>0</v>
      </c>
      <c r="AU10" s="37">
        <f>+AQ10-AT10</f>
        <v>7</v>
      </c>
      <c r="AV10" s="36">
        <v>2</v>
      </c>
      <c r="AW10" s="37">
        <v>2</v>
      </c>
      <c r="AX10" s="37">
        <f>+AV10-AW10</f>
        <v>0</v>
      </c>
      <c r="AY10" s="39">
        <f>+AV10-(AW10+AX10)</f>
        <v>0</v>
      </c>
      <c r="AZ10" s="37">
        <f>+AV10-AY10</f>
        <v>2</v>
      </c>
      <c r="BA10" s="36">
        <v>0</v>
      </c>
      <c r="BB10" s="37">
        <v>0</v>
      </c>
      <c r="BC10" s="37">
        <f>+BA10-BB10</f>
        <v>0</v>
      </c>
      <c r="BD10" s="39">
        <f>+BA10-(BB10+BC10)</f>
        <v>0</v>
      </c>
      <c r="BE10" s="37">
        <f>+BA10-BD10</f>
        <v>0</v>
      </c>
      <c r="BF10" s="36">
        <v>10</v>
      </c>
      <c r="BG10" s="37">
        <v>10</v>
      </c>
      <c r="BH10" s="37">
        <f>+BF10-BG10</f>
        <v>0</v>
      </c>
      <c r="BI10" s="39">
        <f>+BF10-(BG10+BH10)</f>
        <v>0</v>
      </c>
      <c r="BJ10" s="37">
        <f>+BF10-BI10</f>
        <v>10</v>
      </c>
    </row>
    <row r="11" spans="1:62" ht="13" x14ac:dyDescent="0.2">
      <c r="A11" s="8" t="s">
        <v>6</v>
      </c>
      <c r="B11" s="7"/>
      <c r="C11" s="36">
        <v>18</v>
      </c>
      <c r="D11" s="37">
        <v>9</v>
      </c>
      <c r="E11" s="37">
        <f t="shared" ref="E11:E23" si="0">+C11-D11</f>
        <v>9</v>
      </c>
      <c r="F11" s="39">
        <f t="shared" ref="F11:F23" si="1">+C11-(D11+E11)</f>
        <v>0</v>
      </c>
      <c r="G11" s="37">
        <f t="shared" ref="G11:G23" si="2">+C11-F11</f>
        <v>18</v>
      </c>
      <c r="H11" s="36">
        <v>24</v>
      </c>
      <c r="I11" s="37">
        <v>12</v>
      </c>
      <c r="J11" s="37">
        <f t="shared" ref="J11:J23" si="3">+H11-I11</f>
        <v>12</v>
      </c>
      <c r="K11" s="39">
        <f t="shared" ref="K11:K23" si="4">+H11-(I11+J11)</f>
        <v>0</v>
      </c>
      <c r="L11" s="37">
        <f t="shared" ref="L11:L23" si="5">+H11-K11</f>
        <v>24</v>
      </c>
      <c r="M11" s="36">
        <v>18</v>
      </c>
      <c r="N11" s="37">
        <v>9</v>
      </c>
      <c r="O11" s="37">
        <f t="shared" ref="O11:O23" si="6">+M11-N11</f>
        <v>9</v>
      </c>
      <c r="P11" s="39">
        <f t="shared" ref="P11:P23" si="7">+M11-(N11+O11)</f>
        <v>0</v>
      </c>
      <c r="Q11" s="37">
        <f t="shared" ref="Q11:Q23" si="8">+M11-P11</f>
        <v>18</v>
      </c>
      <c r="R11" s="36">
        <v>0</v>
      </c>
      <c r="S11" s="37">
        <v>0</v>
      </c>
      <c r="T11" s="37">
        <v>0</v>
      </c>
      <c r="U11" s="39">
        <f t="shared" ref="U11:U23" si="9">+R11-(S11+T11)</f>
        <v>0</v>
      </c>
      <c r="V11" s="37">
        <f t="shared" ref="V11:V23" si="10">+R11-U11</f>
        <v>0</v>
      </c>
      <c r="W11" s="36">
        <v>16</v>
      </c>
      <c r="X11" s="37">
        <v>8</v>
      </c>
      <c r="Y11" s="37">
        <f t="shared" ref="Y11:Y23" si="11">+W11-X11</f>
        <v>8</v>
      </c>
      <c r="Z11" s="39">
        <f t="shared" ref="Z11:Z23" si="12">+W11-(X11+Y11)</f>
        <v>0</v>
      </c>
      <c r="AA11" s="37">
        <f t="shared" ref="AA11:AA23" si="13">+W11-Z11</f>
        <v>16</v>
      </c>
      <c r="AB11" s="36">
        <v>0</v>
      </c>
      <c r="AC11" s="37">
        <v>0</v>
      </c>
      <c r="AD11" s="37">
        <v>0</v>
      </c>
      <c r="AE11" s="39">
        <f t="shared" ref="AE11:AE23" si="14">+AB11-(AC11+AD11)</f>
        <v>0</v>
      </c>
      <c r="AF11" s="37">
        <f t="shared" ref="AF11:AF23" si="15">+AB11-AE11</f>
        <v>0</v>
      </c>
      <c r="AG11" s="36">
        <v>2</v>
      </c>
      <c r="AH11" s="37">
        <v>2</v>
      </c>
      <c r="AI11" s="37">
        <f t="shared" ref="AI11:AI23" si="16">+AG11-AH11</f>
        <v>0</v>
      </c>
      <c r="AJ11" s="39">
        <f t="shared" ref="AJ11:AJ23" si="17">+AG11-(AH11+AI11)</f>
        <v>0</v>
      </c>
      <c r="AK11" s="37">
        <f t="shared" ref="AK11:AK23" si="18">+AG11-AJ11</f>
        <v>2</v>
      </c>
      <c r="AL11" s="36">
        <v>0</v>
      </c>
      <c r="AM11" s="37">
        <v>0</v>
      </c>
      <c r="AN11" s="37">
        <f t="shared" ref="AN11:AN17" si="19">+AL11-AM11</f>
        <v>0</v>
      </c>
      <c r="AO11" s="39">
        <f t="shared" ref="AO11:AO23" si="20">+AL11-(AM11+AN11)</f>
        <v>0</v>
      </c>
      <c r="AP11" s="38">
        <f t="shared" ref="AP11:AP23" si="21">+AL11-AO11</f>
        <v>0</v>
      </c>
      <c r="AQ11" s="40">
        <v>7</v>
      </c>
      <c r="AR11" s="37">
        <v>4</v>
      </c>
      <c r="AS11" s="37">
        <f t="shared" ref="AS11:AS23" si="22">+AQ11-AR11</f>
        <v>3</v>
      </c>
      <c r="AT11" s="39">
        <f t="shared" ref="AT11:AT23" si="23">+AQ11-(AR11+AS11)</f>
        <v>0</v>
      </c>
      <c r="AU11" s="37">
        <f t="shared" ref="AU11:AU23" si="24">+AQ11-AT11</f>
        <v>7</v>
      </c>
      <c r="AV11" s="36">
        <v>2</v>
      </c>
      <c r="AW11" s="37">
        <v>2</v>
      </c>
      <c r="AX11" s="37">
        <f t="shared" ref="AX11:AX23" si="25">+AV11-AW11</f>
        <v>0</v>
      </c>
      <c r="AY11" s="39">
        <f t="shared" ref="AY11:AY23" si="26">+AV11-(AW11+AX11)</f>
        <v>0</v>
      </c>
      <c r="AZ11" s="37">
        <f t="shared" ref="AZ11:AZ23" si="27">+AV11-AY11</f>
        <v>2</v>
      </c>
      <c r="BA11" s="36">
        <v>0</v>
      </c>
      <c r="BB11" s="37">
        <v>0</v>
      </c>
      <c r="BC11" s="37">
        <f t="shared" ref="BC11:BC23" si="28">+BA11-BB11</f>
        <v>0</v>
      </c>
      <c r="BD11" s="39">
        <f t="shared" ref="BD11:BD23" si="29">+BA11-(BB11+BC11)</f>
        <v>0</v>
      </c>
      <c r="BE11" s="37">
        <f t="shared" ref="BE11:BE23" si="30">+BA11-BD11</f>
        <v>0</v>
      </c>
      <c r="BF11" s="36">
        <v>10</v>
      </c>
      <c r="BG11" s="37">
        <v>10</v>
      </c>
      <c r="BH11" s="37">
        <f t="shared" ref="BH11:BH23" si="31">+BF11-BG11</f>
        <v>0</v>
      </c>
      <c r="BI11" s="39">
        <f t="shared" ref="BI11:BI23" si="32">+BF11-(BG11+BH11)</f>
        <v>0</v>
      </c>
      <c r="BJ11" s="37">
        <f t="shared" ref="BJ11:BJ23" si="33">+BF11-BI11</f>
        <v>10</v>
      </c>
    </row>
    <row r="12" spans="1:62" ht="13" x14ac:dyDescent="0.2">
      <c r="A12" s="8" t="s">
        <v>7</v>
      </c>
      <c r="B12" s="7"/>
      <c r="C12" s="36">
        <v>42</v>
      </c>
      <c r="D12" s="37">
        <v>21</v>
      </c>
      <c r="E12" s="37">
        <f t="shared" si="0"/>
        <v>21</v>
      </c>
      <c r="F12" s="39">
        <f t="shared" si="1"/>
        <v>0</v>
      </c>
      <c r="G12" s="37">
        <f t="shared" si="2"/>
        <v>42</v>
      </c>
      <c r="H12" s="36">
        <v>78</v>
      </c>
      <c r="I12" s="37">
        <v>39</v>
      </c>
      <c r="J12" s="37">
        <f t="shared" si="3"/>
        <v>39</v>
      </c>
      <c r="K12" s="39">
        <f t="shared" si="4"/>
        <v>0</v>
      </c>
      <c r="L12" s="37">
        <f t="shared" si="5"/>
        <v>78</v>
      </c>
      <c r="M12" s="36">
        <v>40</v>
      </c>
      <c r="N12" s="37">
        <v>20</v>
      </c>
      <c r="O12" s="37">
        <f t="shared" si="6"/>
        <v>20</v>
      </c>
      <c r="P12" s="39">
        <f t="shared" si="7"/>
        <v>0</v>
      </c>
      <c r="Q12" s="37">
        <f t="shared" si="8"/>
        <v>40</v>
      </c>
      <c r="R12" s="36">
        <v>0</v>
      </c>
      <c r="S12" s="37">
        <v>0</v>
      </c>
      <c r="T12" s="37">
        <v>0</v>
      </c>
      <c r="U12" s="39">
        <f t="shared" si="9"/>
        <v>0</v>
      </c>
      <c r="V12" s="37">
        <f t="shared" si="10"/>
        <v>0</v>
      </c>
      <c r="W12" s="36">
        <v>30</v>
      </c>
      <c r="X12" s="37">
        <v>15</v>
      </c>
      <c r="Y12" s="37">
        <f t="shared" si="11"/>
        <v>15</v>
      </c>
      <c r="Z12" s="39">
        <f t="shared" si="12"/>
        <v>0</v>
      </c>
      <c r="AA12" s="37">
        <f t="shared" si="13"/>
        <v>30</v>
      </c>
      <c r="AB12" s="36">
        <v>0</v>
      </c>
      <c r="AC12" s="37">
        <v>0</v>
      </c>
      <c r="AD12" s="37">
        <v>0</v>
      </c>
      <c r="AE12" s="39">
        <f t="shared" si="14"/>
        <v>0</v>
      </c>
      <c r="AF12" s="37">
        <f t="shared" si="15"/>
        <v>0</v>
      </c>
      <c r="AG12" s="36">
        <v>5</v>
      </c>
      <c r="AH12" s="37">
        <v>5</v>
      </c>
      <c r="AI12" s="37">
        <f t="shared" si="16"/>
        <v>0</v>
      </c>
      <c r="AJ12" s="39">
        <f t="shared" si="17"/>
        <v>0</v>
      </c>
      <c r="AK12" s="37">
        <f t="shared" si="18"/>
        <v>5</v>
      </c>
      <c r="AL12" s="36">
        <v>0</v>
      </c>
      <c r="AM12" s="37">
        <v>0</v>
      </c>
      <c r="AN12" s="37">
        <f t="shared" si="19"/>
        <v>0</v>
      </c>
      <c r="AO12" s="39">
        <f t="shared" si="20"/>
        <v>0</v>
      </c>
      <c r="AP12" s="38">
        <f t="shared" si="21"/>
        <v>0</v>
      </c>
      <c r="AQ12" s="40">
        <v>10</v>
      </c>
      <c r="AR12" s="37">
        <v>5</v>
      </c>
      <c r="AS12" s="37">
        <f t="shared" si="22"/>
        <v>5</v>
      </c>
      <c r="AT12" s="39">
        <f t="shared" si="23"/>
        <v>0</v>
      </c>
      <c r="AU12" s="37">
        <f t="shared" si="24"/>
        <v>10</v>
      </c>
      <c r="AV12" s="36">
        <v>4</v>
      </c>
      <c r="AW12" s="37">
        <v>4</v>
      </c>
      <c r="AX12" s="37">
        <f t="shared" si="25"/>
        <v>0</v>
      </c>
      <c r="AY12" s="39">
        <f t="shared" si="26"/>
        <v>0</v>
      </c>
      <c r="AZ12" s="37">
        <f t="shared" si="27"/>
        <v>4</v>
      </c>
      <c r="BA12" s="36">
        <v>0</v>
      </c>
      <c r="BB12" s="37">
        <v>0</v>
      </c>
      <c r="BC12" s="37">
        <f t="shared" si="28"/>
        <v>0</v>
      </c>
      <c r="BD12" s="39">
        <f t="shared" si="29"/>
        <v>0</v>
      </c>
      <c r="BE12" s="37">
        <f t="shared" si="30"/>
        <v>0</v>
      </c>
      <c r="BF12" s="36">
        <v>21</v>
      </c>
      <c r="BG12" s="37">
        <v>11</v>
      </c>
      <c r="BH12" s="37">
        <f t="shared" si="31"/>
        <v>10</v>
      </c>
      <c r="BI12" s="39">
        <f t="shared" si="32"/>
        <v>0</v>
      </c>
      <c r="BJ12" s="37">
        <f t="shared" si="33"/>
        <v>21</v>
      </c>
    </row>
    <row r="13" spans="1:62" ht="13" x14ac:dyDescent="0.2">
      <c r="A13" s="8" t="s">
        <v>8</v>
      </c>
      <c r="B13" s="7"/>
      <c r="C13" s="36">
        <v>20</v>
      </c>
      <c r="D13" s="37">
        <v>10</v>
      </c>
      <c r="E13" s="37">
        <f t="shared" si="0"/>
        <v>10</v>
      </c>
      <c r="F13" s="39">
        <f t="shared" si="1"/>
        <v>0</v>
      </c>
      <c r="G13" s="37">
        <f t="shared" si="2"/>
        <v>20</v>
      </c>
      <c r="H13" s="36">
        <v>24</v>
      </c>
      <c r="I13" s="37">
        <v>12</v>
      </c>
      <c r="J13" s="37">
        <f t="shared" si="3"/>
        <v>12</v>
      </c>
      <c r="K13" s="39">
        <f t="shared" si="4"/>
        <v>0</v>
      </c>
      <c r="L13" s="37">
        <f t="shared" si="5"/>
        <v>24</v>
      </c>
      <c r="M13" s="36">
        <v>20</v>
      </c>
      <c r="N13" s="37">
        <v>10</v>
      </c>
      <c r="O13" s="37">
        <f t="shared" si="6"/>
        <v>10</v>
      </c>
      <c r="P13" s="39">
        <f t="shared" si="7"/>
        <v>0</v>
      </c>
      <c r="Q13" s="37">
        <f t="shared" si="8"/>
        <v>20</v>
      </c>
      <c r="R13" s="36">
        <v>0</v>
      </c>
      <c r="S13" s="37">
        <v>0</v>
      </c>
      <c r="T13" s="37">
        <v>0</v>
      </c>
      <c r="U13" s="39">
        <f t="shared" si="9"/>
        <v>0</v>
      </c>
      <c r="V13" s="37">
        <f t="shared" si="10"/>
        <v>0</v>
      </c>
      <c r="W13" s="36">
        <v>16</v>
      </c>
      <c r="X13" s="37">
        <v>8</v>
      </c>
      <c r="Y13" s="37">
        <f t="shared" si="11"/>
        <v>8</v>
      </c>
      <c r="Z13" s="39">
        <f t="shared" si="12"/>
        <v>0</v>
      </c>
      <c r="AA13" s="37">
        <f t="shared" si="13"/>
        <v>16</v>
      </c>
      <c r="AB13" s="36">
        <v>0</v>
      </c>
      <c r="AC13" s="37">
        <v>0</v>
      </c>
      <c r="AD13" s="37">
        <v>0</v>
      </c>
      <c r="AE13" s="39">
        <f t="shared" si="14"/>
        <v>0</v>
      </c>
      <c r="AF13" s="37">
        <f t="shared" si="15"/>
        <v>0</v>
      </c>
      <c r="AG13" s="36">
        <v>3</v>
      </c>
      <c r="AH13" s="37">
        <v>3</v>
      </c>
      <c r="AI13" s="37">
        <f t="shared" si="16"/>
        <v>0</v>
      </c>
      <c r="AJ13" s="39">
        <f t="shared" si="17"/>
        <v>0</v>
      </c>
      <c r="AK13" s="37">
        <f t="shared" si="18"/>
        <v>3</v>
      </c>
      <c r="AL13" s="36">
        <v>0</v>
      </c>
      <c r="AM13" s="37">
        <v>0</v>
      </c>
      <c r="AN13" s="37">
        <f t="shared" si="19"/>
        <v>0</v>
      </c>
      <c r="AO13" s="39">
        <f t="shared" si="20"/>
        <v>0</v>
      </c>
      <c r="AP13" s="38">
        <f t="shared" si="21"/>
        <v>0</v>
      </c>
      <c r="AQ13" s="40">
        <v>8</v>
      </c>
      <c r="AR13" s="37">
        <v>4</v>
      </c>
      <c r="AS13" s="37">
        <f t="shared" si="22"/>
        <v>4</v>
      </c>
      <c r="AT13" s="39">
        <f t="shared" si="23"/>
        <v>0</v>
      </c>
      <c r="AU13" s="37">
        <f t="shared" si="24"/>
        <v>8</v>
      </c>
      <c r="AV13" s="36">
        <v>3</v>
      </c>
      <c r="AW13" s="37">
        <v>3</v>
      </c>
      <c r="AX13" s="37">
        <f t="shared" si="25"/>
        <v>0</v>
      </c>
      <c r="AY13" s="39">
        <f t="shared" si="26"/>
        <v>0</v>
      </c>
      <c r="AZ13" s="37">
        <f t="shared" si="27"/>
        <v>3</v>
      </c>
      <c r="BA13" s="36">
        <v>0</v>
      </c>
      <c r="BB13" s="37">
        <v>0</v>
      </c>
      <c r="BC13" s="37">
        <f t="shared" si="28"/>
        <v>0</v>
      </c>
      <c r="BD13" s="39">
        <f t="shared" si="29"/>
        <v>0</v>
      </c>
      <c r="BE13" s="37">
        <f t="shared" si="30"/>
        <v>0</v>
      </c>
      <c r="BF13" s="36">
        <v>10</v>
      </c>
      <c r="BG13" s="37">
        <v>10</v>
      </c>
      <c r="BH13" s="37">
        <f t="shared" si="31"/>
        <v>0</v>
      </c>
      <c r="BI13" s="39">
        <f t="shared" si="32"/>
        <v>0</v>
      </c>
      <c r="BJ13" s="37">
        <f t="shared" si="33"/>
        <v>10</v>
      </c>
    </row>
    <row r="14" spans="1:62" ht="13" x14ac:dyDescent="0.2">
      <c r="A14" s="8" t="s">
        <v>9</v>
      </c>
      <c r="B14" s="7"/>
      <c r="C14" s="36">
        <v>42</v>
      </c>
      <c r="D14" s="37">
        <v>21</v>
      </c>
      <c r="E14" s="37">
        <f t="shared" si="0"/>
        <v>21</v>
      </c>
      <c r="F14" s="39">
        <f t="shared" si="1"/>
        <v>0</v>
      </c>
      <c r="G14" s="37">
        <f t="shared" si="2"/>
        <v>42</v>
      </c>
      <c r="H14" s="36">
        <v>78</v>
      </c>
      <c r="I14" s="37">
        <v>39</v>
      </c>
      <c r="J14" s="37">
        <f t="shared" si="3"/>
        <v>39</v>
      </c>
      <c r="K14" s="39">
        <f t="shared" si="4"/>
        <v>0</v>
      </c>
      <c r="L14" s="37">
        <f t="shared" si="5"/>
        <v>78</v>
      </c>
      <c r="M14" s="36">
        <v>40</v>
      </c>
      <c r="N14" s="37">
        <v>20</v>
      </c>
      <c r="O14" s="37">
        <f t="shared" si="6"/>
        <v>20</v>
      </c>
      <c r="P14" s="39">
        <f t="shared" si="7"/>
        <v>0</v>
      </c>
      <c r="Q14" s="37">
        <f t="shared" si="8"/>
        <v>40</v>
      </c>
      <c r="R14" s="36">
        <v>0</v>
      </c>
      <c r="S14" s="37">
        <v>0</v>
      </c>
      <c r="T14" s="37">
        <v>0</v>
      </c>
      <c r="U14" s="39">
        <f t="shared" si="9"/>
        <v>0</v>
      </c>
      <c r="V14" s="37">
        <f t="shared" si="10"/>
        <v>0</v>
      </c>
      <c r="W14" s="36">
        <v>30</v>
      </c>
      <c r="X14" s="37">
        <v>15</v>
      </c>
      <c r="Y14" s="37">
        <f t="shared" si="11"/>
        <v>15</v>
      </c>
      <c r="Z14" s="39">
        <f t="shared" si="12"/>
        <v>0</v>
      </c>
      <c r="AA14" s="37">
        <f t="shared" si="13"/>
        <v>30</v>
      </c>
      <c r="AB14" s="36">
        <v>0</v>
      </c>
      <c r="AC14" s="37">
        <v>0</v>
      </c>
      <c r="AD14" s="37">
        <v>0</v>
      </c>
      <c r="AE14" s="39">
        <f t="shared" si="14"/>
        <v>0</v>
      </c>
      <c r="AF14" s="37">
        <f t="shared" si="15"/>
        <v>0</v>
      </c>
      <c r="AG14" s="36">
        <v>5</v>
      </c>
      <c r="AH14" s="37">
        <v>5</v>
      </c>
      <c r="AI14" s="37">
        <f t="shared" si="16"/>
        <v>0</v>
      </c>
      <c r="AJ14" s="39">
        <f t="shared" si="17"/>
        <v>0</v>
      </c>
      <c r="AK14" s="37">
        <f t="shared" si="18"/>
        <v>5</v>
      </c>
      <c r="AL14" s="36">
        <v>0</v>
      </c>
      <c r="AM14" s="37">
        <v>0</v>
      </c>
      <c r="AN14" s="37">
        <f t="shared" si="19"/>
        <v>0</v>
      </c>
      <c r="AO14" s="39">
        <f t="shared" si="20"/>
        <v>0</v>
      </c>
      <c r="AP14" s="38">
        <f t="shared" si="21"/>
        <v>0</v>
      </c>
      <c r="AQ14" s="40">
        <v>10</v>
      </c>
      <c r="AR14" s="37">
        <v>5</v>
      </c>
      <c r="AS14" s="37">
        <f t="shared" si="22"/>
        <v>5</v>
      </c>
      <c r="AT14" s="39">
        <f t="shared" si="23"/>
        <v>0</v>
      </c>
      <c r="AU14" s="37">
        <f t="shared" si="24"/>
        <v>10</v>
      </c>
      <c r="AV14" s="36">
        <v>4</v>
      </c>
      <c r="AW14" s="37">
        <v>4</v>
      </c>
      <c r="AX14" s="37">
        <f t="shared" si="25"/>
        <v>0</v>
      </c>
      <c r="AY14" s="39">
        <f t="shared" si="26"/>
        <v>0</v>
      </c>
      <c r="AZ14" s="37">
        <f t="shared" si="27"/>
        <v>4</v>
      </c>
      <c r="BA14" s="36">
        <v>0</v>
      </c>
      <c r="BB14" s="37">
        <v>0</v>
      </c>
      <c r="BC14" s="37">
        <f t="shared" si="28"/>
        <v>0</v>
      </c>
      <c r="BD14" s="39">
        <f t="shared" si="29"/>
        <v>0</v>
      </c>
      <c r="BE14" s="37">
        <f t="shared" si="30"/>
        <v>0</v>
      </c>
      <c r="BF14" s="36">
        <v>21</v>
      </c>
      <c r="BG14" s="37">
        <v>11</v>
      </c>
      <c r="BH14" s="37">
        <f t="shared" si="31"/>
        <v>10</v>
      </c>
      <c r="BI14" s="39">
        <f t="shared" si="32"/>
        <v>0</v>
      </c>
      <c r="BJ14" s="37">
        <f t="shared" si="33"/>
        <v>21</v>
      </c>
    </row>
    <row r="15" spans="1:62" ht="13" x14ac:dyDescent="0.2">
      <c r="A15" s="8" t="s">
        <v>10</v>
      </c>
      <c r="B15" s="7"/>
      <c r="C15" s="36">
        <v>40</v>
      </c>
      <c r="D15" s="37">
        <v>20</v>
      </c>
      <c r="E15" s="37">
        <f t="shared" si="0"/>
        <v>20</v>
      </c>
      <c r="F15" s="39">
        <f t="shared" si="1"/>
        <v>0</v>
      </c>
      <c r="G15" s="37">
        <f t="shared" si="2"/>
        <v>40</v>
      </c>
      <c r="H15" s="36">
        <v>76</v>
      </c>
      <c r="I15" s="37">
        <v>38</v>
      </c>
      <c r="J15" s="37">
        <f t="shared" si="3"/>
        <v>38</v>
      </c>
      <c r="K15" s="39">
        <f t="shared" si="4"/>
        <v>0</v>
      </c>
      <c r="L15" s="37">
        <f t="shared" si="5"/>
        <v>76</v>
      </c>
      <c r="M15" s="36">
        <v>40</v>
      </c>
      <c r="N15" s="37">
        <v>20</v>
      </c>
      <c r="O15" s="37">
        <f t="shared" si="6"/>
        <v>20</v>
      </c>
      <c r="P15" s="39">
        <f t="shared" si="7"/>
        <v>0</v>
      </c>
      <c r="Q15" s="37">
        <f t="shared" si="8"/>
        <v>40</v>
      </c>
      <c r="R15" s="36">
        <v>0</v>
      </c>
      <c r="S15" s="37">
        <v>0</v>
      </c>
      <c r="T15" s="37">
        <v>0</v>
      </c>
      <c r="U15" s="39">
        <f t="shared" si="9"/>
        <v>0</v>
      </c>
      <c r="V15" s="37">
        <f t="shared" si="10"/>
        <v>0</v>
      </c>
      <c r="W15" s="36">
        <v>30</v>
      </c>
      <c r="X15" s="37">
        <v>15</v>
      </c>
      <c r="Y15" s="37">
        <f t="shared" si="11"/>
        <v>15</v>
      </c>
      <c r="Z15" s="39">
        <f t="shared" si="12"/>
        <v>0</v>
      </c>
      <c r="AA15" s="37">
        <f t="shared" si="13"/>
        <v>30</v>
      </c>
      <c r="AB15" s="36">
        <v>0</v>
      </c>
      <c r="AC15" s="37">
        <v>0</v>
      </c>
      <c r="AD15" s="37">
        <v>0</v>
      </c>
      <c r="AE15" s="39">
        <f t="shared" si="14"/>
        <v>0</v>
      </c>
      <c r="AF15" s="37">
        <f t="shared" si="15"/>
        <v>0</v>
      </c>
      <c r="AG15" s="36">
        <v>5</v>
      </c>
      <c r="AH15" s="37">
        <v>5</v>
      </c>
      <c r="AI15" s="37">
        <f t="shared" si="16"/>
        <v>0</v>
      </c>
      <c r="AJ15" s="39">
        <f t="shared" si="17"/>
        <v>0</v>
      </c>
      <c r="AK15" s="37">
        <f t="shared" si="18"/>
        <v>5</v>
      </c>
      <c r="AL15" s="36">
        <v>0</v>
      </c>
      <c r="AM15" s="37">
        <v>0</v>
      </c>
      <c r="AN15" s="37">
        <f t="shared" si="19"/>
        <v>0</v>
      </c>
      <c r="AO15" s="39">
        <f t="shared" si="20"/>
        <v>0</v>
      </c>
      <c r="AP15" s="38">
        <f t="shared" si="21"/>
        <v>0</v>
      </c>
      <c r="AQ15" s="40">
        <v>10</v>
      </c>
      <c r="AR15" s="37">
        <v>5</v>
      </c>
      <c r="AS15" s="37">
        <f t="shared" si="22"/>
        <v>5</v>
      </c>
      <c r="AT15" s="39">
        <f t="shared" si="23"/>
        <v>0</v>
      </c>
      <c r="AU15" s="37">
        <f t="shared" si="24"/>
        <v>10</v>
      </c>
      <c r="AV15" s="36">
        <v>4</v>
      </c>
      <c r="AW15" s="37">
        <v>4</v>
      </c>
      <c r="AX15" s="37">
        <f t="shared" si="25"/>
        <v>0</v>
      </c>
      <c r="AY15" s="39">
        <f t="shared" si="26"/>
        <v>0</v>
      </c>
      <c r="AZ15" s="37">
        <f t="shared" si="27"/>
        <v>4</v>
      </c>
      <c r="BA15" s="36">
        <v>0</v>
      </c>
      <c r="BB15" s="37">
        <v>0</v>
      </c>
      <c r="BC15" s="37">
        <f t="shared" si="28"/>
        <v>0</v>
      </c>
      <c r="BD15" s="39">
        <f t="shared" si="29"/>
        <v>0</v>
      </c>
      <c r="BE15" s="37">
        <f t="shared" si="30"/>
        <v>0</v>
      </c>
      <c r="BF15" s="36">
        <v>21</v>
      </c>
      <c r="BG15" s="37">
        <v>11</v>
      </c>
      <c r="BH15" s="37">
        <f t="shared" si="31"/>
        <v>10</v>
      </c>
      <c r="BI15" s="39">
        <f t="shared" si="32"/>
        <v>0</v>
      </c>
      <c r="BJ15" s="37">
        <f t="shared" si="33"/>
        <v>21</v>
      </c>
    </row>
    <row r="16" spans="1:62" ht="13" x14ac:dyDescent="0.2">
      <c r="A16" s="8" t="s">
        <v>11</v>
      </c>
      <c r="B16" s="7"/>
      <c r="C16" s="36">
        <v>40</v>
      </c>
      <c r="D16" s="37">
        <v>20</v>
      </c>
      <c r="E16" s="37">
        <f t="shared" si="0"/>
        <v>20</v>
      </c>
      <c r="F16" s="39">
        <f t="shared" si="1"/>
        <v>0</v>
      </c>
      <c r="G16" s="37">
        <f t="shared" si="2"/>
        <v>40</v>
      </c>
      <c r="H16" s="36">
        <v>78</v>
      </c>
      <c r="I16" s="37">
        <v>39</v>
      </c>
      <c r="J16" s="37">
        <f t="shared" si="3"/>
        <v>39</v>
      </c>
      <c r="K16" s="39">
        <f t="shared" si="4"/>
        <v>0</v>
      </c>
      <c r="L16" s="37">
        <f t="shared" si="5"/>
        <v>78</v>
      </c>
      <c r="M16" s="36">
        <v>40</v>
      </c>
      <c r="N16" s="37">
        <v>20</v>
      </c>
      <c r="O16" s="37">
        <f t="shared" si="6"/>
        <v>20</v>
      </c>
      <c r="P16" s="39">
        <f t="shared" si="7"/>
        <v>0</v>
      </c>
      <c r="Q16" s="37">
        <f t="shared" si="8"/>
        <v>40</v>
      </c>
      <c r="R16" s="36">
        <v>0</v>
      </c>
      <c r="S16" s="37">
        <v>0</v>
      </c>
      <c r="T16" s="37">
        <v>0</v>
      </c>
      <c r="U16" s="39">
        <f t="shared" si="9"/>
        <v>0</v>
      </c>
      <c r="V16" s="37">
        <f t="shared" si="10"/>
        <v>0</v>
      </c>
      <c r="W16" s="36">
        <v>30</v>
      </c>
      <c r="X16" s="37">
        <v>15</v>
      </c>
      <c r="Y16" s="37">
        <f t="shared" si="11"/>
        <v>15</v>
      </c>
      <c r="Z16" s="39">
        <f t="shared" si="12"/>
        <v>0</v>
      </c>
      <c r="AA16" s="37">
        <f t="shared" si="13"/>
        <v>30</v>
      </c>
      <c r="AB16" s="36">
        <v>0</v>
      </c>
      <c r="AC16" s="37">
        <v>0</v>
      </c>
      <c r="AD16" s="37">
        <v>0</v>
      </c>
      <c r="AE16" s="39">
        <f t="shared" si="14"/>
        <v>0</v>
      </c>
      <c r="AF16" s="37">
        <f t="shared" si="15"/>
        <v>0</v>
      </c>
      <c r="AG16" s="36">
        <v>5</v>
      </c>
      <c r="AH16" s="37">
        <v>5</v>
      </c>
      <c r="AI16" s="37">
        <f t="shared" si="16"/>
        <v>0</v>
      </c>
      <c r="AJ16" s="39">
        <f t="shared" si="17"/>
        <v>0</v>
      </c>
      <c r="AK16" s="37">
        <f t="shared" si="18"/>
        <v>5</v>
      </c>
      <c r="AL16" s="36">
        <v>0</v>
      </c>
      <c r="AM16" s="37">
        <v>0</v>
      </c>
      <c r="AN16" s="37">
        <f t="shared" si="19"/>
        <v>0</v>
      </c>
      <c r="AO16" s="39">
        <f t="shared" si="20"/>
        <v>0</v>
      </c>
      <c r="AP16" s="38">
        <f t="shared" si="21"/>
        <v>0</v>
      </c>
      <c r="AQ16" s="40">
        <v>10</v>
      </c>
      <c r="AR16" s="37">
        <v>5</v>
      </c>
      <c r="AS16" s="37">
        <f t="shared" si="22"/>
        <v>5</v>
      </c>
      <c r="AT16" s="39">
        <f t="shared" si="23"/>
        <v>0</v>
      </c>
      <c r="AU16" s="37">
        <f t="shared" si="24"/>
        <v>10</v>
      </c>
      <c r="AV16" s="36">
        <v>4</v>
      </c>
      <c r="AW16" s="37">
        <v>4</v>
      </c>
      <c r="AX16" s="37">
        <f t="shared" si="25"/>
        <v>0</v>
      </c>
      <c r="AY16" s="39">
        <f t="shared" si="26"/>
        <v>0</v>
      </c>
      <c r="AZ16" s="37">
        <f t="shared" si="27"/>
        <v>4</v>
      </c>
      <c r="BA16" s="36">
        <v>0</v>
      </c>
      <c r="BB16" s="37">
        <v>0</v>
      </c>
      <c r="BC16" s="37">
        <f t="shared" si="28"/>
        <v>0</v>
      </c>
      <c r="BD16" s="39">
        <f t="shared" si="29"/>
        <v>0</v>
      </c>
      <c r="BE16" s="37">
        <f t="shared" si="30"/>
        <v>0</v>
      </c>
      <c r="BF16" s="36">
        <v>21</v>
      </c>
      <c r="BG16" s="37">
        <v>11</v>
      </c>
      <c r="BH16" s="37">
        <f t="shared" si="31"/>
        <v>10</v>
      </c>
      <c r="BI16" s="39">
        <f t="shared" si="32"/>
        <v>0</v>
      </c>
      <c r="BJ16" s="37">
        <f t="shared" si="33"/>
        <v>21</v>
      </c>
    </row>
    <row r="17" spans="1:62" ht="13" x14ac:dyDescent="0.2">
      <c r="A17" s="8" t="s">
        <v>12</v>
      </c>
      <c r="B17" s="7"/>
      <c r="C17" s="36">
        <v>20</v>
      </c>
      <c r="D17" s="37">
        <v>10</v>
      </c>
      <c r="E17" s="37">
        <f t="shared" si="0"/>
        <v>10</v>
      </c>
      <c r="F17" s="39">
        <f t="shared" si="1"/>
        <v>0</v>
      </c>
      <c r="G17" s="37">
        <f t="shared" si="2"/>
        <v>20</v>
      </c>
      <c r="H17" s="36">
        <v>24</v>
      </c>
      <c r="I17" s="37">
        <v>12</v>
      </c>
      <c r="J17" s="37">
        <f t="shared" si="3"/>
        <v>12</v>
      </c>
      <c r="K17" s="39">
        <f t="shared" si="4"/>
        <v>0</v>
      </c>
      <c r="L17" s="37">
        <f t="shared" si="5"/>
        <v>24</v>
      </c>
      <c r="M17" s="36">
        <v>20</v>
      </c>
      <c r="N17" s="37">
        <v>10</v>
      </c>
      <c r="O17" s="37">
        <f t="shared" si="6"/>
        <v>10</v>
      </c>
      <c r="P17" s="39">
        <f t="shared" si="7"/>
        <v>0</v>
      </c>
      <c r="Q17" s="37">
        <f t="shared" si="8"/>
        <v>20</v>
      </c>
      <c r="R17" s="36">
        <v>0</v>
      </c>
      <c r="S17" s="37">
        <v>0</v>
      </c>
      <c r="T17" s="37">
        <v>0</v>
      </c>
      <c r="U17" s="39">
        <f t="shared" si="9"/>
        <v>0</v>
      </c>
      <c r="V17" s="37">
        <f t="shared" si="10"/>
        <v>0</v>
      </c>
      <c r="W17" s="36">
        <v>16</v>
      </c>
      <c r="X17" s="37">
        <v>8</v>
      </c>
      <c r="Y17" s="37">
        <f t="shared" si="11"/>
        <v>8</v>
      </c>
      <c r="Z17" s="39">
        <f t="shared" si="12"/>
        <v>0</v>
      </c>
      <c r="AA17" s="37">
        <f t="shared" si="13"/>
        <v>16</v>
      </c>
      <c r="AB17" s="36">
        <v>0</v>
      </c>
      <c r="AC17" s="37">
        <v>0</v>
      </c>
      <c r="AD17" s="37">
        <v>0</v>
      </c>
      <c r="AE17" s="39">
        <f t="shared" si="14"/>
        <v>0</v>
      </c>
      <c r="AF17" s="37">
        <f t="shared" si="15"/>
        <v>0</v>
      </c>
      <c r="AG17" s="36">
        <v>3</v>
      </c>
      <c r="AH17" s="37">
        <v>3</v>
      </c>
      <c r="AI17" s="37">
        <f t="shared" si="16"/>
        <v>0</v>
      </c>
      <c r="AJ17" s="39">
        <f t="shared" si="17"/>
        <v>0</v>
      </c>
      <c r="AK17" s="37">
        <f t="shared" si="18"/>
        <v>3</v>
      </c>
      <c r="AL17" s="36">
        <v>0</v>
      </c>
      <c r="AM17" s="37">
        <v>0</v>
      </c>
      <c r="AN17" s="37">
        <f t="shared" si="19"/>
        <v>0</v>
      </c>
      <c r="AO17" s="39">
        <f t="shared" si="20"/>
        <v>0</v>
      </c>
      <c r="AP17" s="38">
        <f t="shared" si="21"/>
        <v>0</v>
      </c>
      <c r="AQ17" s="40">
        <v>8</v>
      </c>
      <c r="AR17" s="37">
        <v>4</v>
      </c>
      <c r="AS17" s="37">
        <f t="shared" si="22"/>
        <v>4</v>
      </c>
      <c r="AT17" s="39">
        <f t="shared" si="23"/>
        <v>0</v>
      </c>
      <c r="AU17" s="37">
        <f t="shared" si="24"/>
        <v>8</v>
      </c>
      <c r="AV17" s="36">
        <v>3</v>
      </c>
      <c r="AW17" s="37">
        <v>3</v>
      </c>
      <c r="AX17" s="37">
        <f t="shared" si="25"/>
        <v>0</v>
      </c>
      <c r="AY17" s="39">
        <f t="shared" si="26"/>
        <v>0</v>
      </c>
      <c r="AZ17" s="37">
        <f t="shared" si="27"/>
        <v>3</v>
      </c>
      <c r="BA17" s="36">
        <v>0</v>
      </c>
      <c r="BB17" s="37">
        <v>0</v>
      </c>
      <c r="BC17" s="37">
        <f t="shared" si="28"/>
        <v>0</v>
      </c>
      <c r="BD17" s="39">
        <f t="shared" si="29"/>
        <v>0</v>
      </c>
      <c r="BE17" s="37">
        <f t="shared" si="30"/>
        <v>0</v>
      </c>
      <c r="BF17" s="36">
        <v>10</v>
      </c>
      <c r="BG17" s="37">
        <v>10</v>
      </c>
      <c r="BH17" s="37">
        <f t="shared" si="31"/>
        <v>0</v>
      </c>
      <c r="BI17" s="39">
        <f t="shared" si="32"/>
        <v>0</v>
      </c>
      <c r="BJ17" s="37">
        <f t="shared" si="33"/>
        <v>10</v>
      </c>
    </row>
    <row r="18" spans="1:62" ht="13" x14ac:dyDescent="0.2">
      <c r="A18" s="8" t="s">
        <v>29</v>
      </c>
      <c r="B18" s="7"/>
      <c r="C18" s="36">
        <v>0</v>
      </c>
      <c r="D18" s="37">
        <v>0</v>
      </c>
      <c r="E18" s="37">
        <v>0</v>
      </c>
      <c r="F18" s="39">
        <f t="shared" si="1"/>
        <v>0</v>
      </c>
      <c r="G18" s="37">
        <f t="shared" si="2"/>
        <v>0</v>
      </c>
      <c r="H18" s="36">
        <v>0</v>
      </c>
      <c r="I18" s="37">
        <v>0</v>
      </c>
      <c r="J18" s="37">
        <v>0</v>
      </c>
      <c r="K18" s="39">
        <f t="shared" si="4"/>
        <v>0</v>
      </c>
      <c r="L18" s="37">
        <f t="shared" si="5"/>
        <v>0</v>
      </c>
      <c r="M18" s="36">
        <v>0</v>
      </c>
      <c r="N18" s="37">
        <v>0</v>
      </c>
      <c r="O18" s="37">
        <v>0</v>
      </c>
      <c r="P18" s="39">
        <f t="shared" si="7"/>
        <v>0</v>
      </c>
      <c r="Q18" s="37">
        <f t="shared" si="8"/>
        <v>0</v>
      </c>
      <c r="R18" s="36">
        <v>0</v>
      </c>
      <c r="S18" s="37">
        <v>0</v>
      </c>
      <c r="T18" s="37">
        <v>0</v>
      </c>
      <c r="U18" s="39">
        <f t="shared" si="9"/>
        <v>0</v>
      </c>
      <c r="V18" s="37">
        <f t="shared" si="10"/>
        <v>0</v>
      </c>
      <c r="W18" s="36">
        <v>0</v>
      </c>
      <c r="X18" s="37">
        <v>0</v>
      </c>
      <c r="Y18" s="37">
        <v>0</v>
      </c>
      <c r="Z18" s="39">
        <f t="shared" si="12"/>
        <v>0</v>
      </c>
      <c r="AA18" s="37">
        <f t="shared" si="13"/>
        <v>0</v>
      </c>
      <c r="AB18" s="36">
        <v>0</v>
      </c>
      <c r="AC18" s="37">
        <v>0</v>
      </c>
      <c r="AD18" s="37">
        <v>0</v>
      </c>
      <c r="AE18" s="39">
        <f t="shared" si="14"/>
        <v>0</v>
      </c>
      <c r="AF18" s="37">
        <f t="shared" si="15"/>
        <v>0</v>
      </c>
      <c r="AG18" s="36">
        <v>0</v>
      </c>
      <c r="AH18" s="37">
        <v>0</v>
      </c>
      <c r="AI18" s="37">
        <v>0</v>
      </c>
      <c r="AJ18" s="39">
        <f t="shared" si="17"/>
        <v>0</v>
      </c>
      <c r="AK18" s="37">
        <f t="shared" si="18"/>
        <v>0</v>
      </c>
      <c r="AL18" s="36">
        <v>0</v>
      </c>
      <c r="AM18" s="37">
        <v>0</v>
      </c>
      <c r="AN18" s="37">
        <v>0</v>
      </c>
      <c r="AO18" s="39">
        <f t="shared" si="20"/>
        <v>0</v>
      </c>
      <c r="AP18" s="38">
        <f t="shared" si="21"/>
        <v>0</v>
      </c>
      <c r="AQ18" s="40">
        <v>0</v>
      </c>
      <c r="AR18" s="37">
        <v>0</v>
      </c>
      <c r="AS18" s="37">
        <v>0</v>
      </c>
      <c r="AT18" s="39">
        <f t="shared" si="23"/>
        <v>0</v>
      </c>
      <c r="AU18" s="37">
        <f t="shared" si="24"/>
        <v>0</v>
      </c>
      <c r="AV18" s="36">
        <v>0</v>
      </c>
      <c r="AW18" s="37">
        <v>0</v>
      </c>
      <c r="AX18" s="37">
        <v>0</v>
      </c>
      <c r="AY18" s="39">
        <f t="shared" si="26"/>
        <v>0</v>
      </c>
      <c r="AZ18" s="37">
        <f t="shared" si="27"/>
        <v>0</v>
      </c>
      <c r="BA18" s="36">
        <v>0</v>
      </c>
      <c r="BB18" s="37">
        <v>0</v>
      </c>
      <c r="BC18" s="37">
        <v>0</v>
      </c>
      <c r="BD18" s="39">
        <f t="shared" si="29"/>
        <v>0</v>
      </c>
      <c r="BE18" s="37">
        <f t="shared" si="30"/>
        <v>0</v>
      </c>
      <c r="BF18" s="36">
        <v>0</v>
      </c>
      <c r="BG18" s="37">
        <v>0</v>
      </c>
      <c r="BH18" s="37">
        <v>0</v>
      </c>
      <c r="BI18" s="39">
        <f t="shared" si="32"/>
        <v>0</v>
      </c>
      <c r="BJ18" s="37">
        <f t="shared" si="33"/>
        <v>0</v>
      </c>
    </row>
    <row r="19" spans="1:62" ht="13" x14ac:dyDescent="0.2">
      <c r="A19" s="8" t="s">
        <v>42</v>
      </c>
      <c r="B19" s="7"/>
      <c r="C19" s="36">
        <v>0</v>
      </c>
      <c r="D19" s="37">
        <v>0</v>
      </c>
      <c r="E19" s="37">
        <v>0</v>
      </c>
      <c r="F19" s="39">
        <f t="shared" si="1"/>
        <v>0</v>
      </c>
      <c r="G19" s="37">
        <f t="shared" si="2"/>
        <v>0</v>
      </c>
      <c r="H19" s="36">
        <v>0</v>
      </c>
      <c r="I19" s="37">
        <v>0</v>
      </c>
      <c r="J19" s="37">
        <v>0</v>
      </c>
      <c r="K19" s="39">
        <f t="shared" si="4"/>
        <v>0</v>
      </c>
      <c r="L19" s="37">
        <f t="shared" si="5"/>
        <v>0</v>
      </c>
      <c r="M19" s="36">
        <v>0</v>
      </c>
      <c r="N19" s="37">
        <v>0</v>
      </c>
      <c r="O19" s="37">
        <v>0</v>
      </c>
      <c r="P19" s="39">
        <f t="shared" si="7"/>
        <v>0</v>
      </c>
      <c r="Q19" s="37">
        <f t="shared" si="8"/>
        <v>0</v>
      </c>
      <c r="R19" s="36">
        <v>0</v>
      </c>
      <c r="S19" s="37">
        <v>0</v>
      </c>
      <c r="T19" s="37">
        <v>0</v>
      </c>
      <c r="U19" s="39">
        <f t="shared" si="9"/>
        <v>0</v>
      </c>
      <c r="V19" s="37">
        <f t="shared" si="10"/>
        <v>0</v>
      </c>
      <c r="W19" s="36">
        <v>0</v>
      </c>
      <c r="X19" s="37">
        <v>0</v>
      </c>
      <c r="Y19" s="37">
        <v>0</v>
      </c>
      <c r="Z19" s="39">
        <f t="shared" si="12"/>
        <v>0</v>
      </c>
      <c r="AA19" s="37">
        <f t="shared" si="13"/>
        <v>0</v>
      </c>
      <c r="AB19" s="36">
        <v>0</v>
      </c>
      <c r="AC19" s="37">
        <v>0</v>
      </c>
      <c r="AD19" s="37">
        <v>0</v>
      </c>
      <c r="AE19" s="39">
        <f t="shared" si="14"/>
        <v>0</v>
      </c>
      <c r="AF19" s="37">
        <f t="shared" si="15"/>
        <v>0</v>
      </c>
      <c r="AG19" s="36">
        <v>0</v>
      </c>
      <c r="AH19" s="37">
        <v>0</v>
      </c>
      <c r="AI19" s="37">
        <v>0</v>
      </c>
      <c r="AJ19" s="39">
        <f t="shared" si="17"/>
        <v>0</v>
      </c>
      <c r="AK19" s="37">
        <f t="shared" si="18"/>
        <v>0</v>
      </c>
      <c r="AL19" s="36">
        <v>0</v>
      </c>
      <c r="AM19" s="37">
        <v>0</v>
      </c>
      <c r="AN19" s="37">
        <v>0</v>
      </c>
      <c r="AO19" s="39">
        <f t="shared" si="20"/>
        <v>0</v>
      </c>
      <c r="AP19" s="38">
        <f t="shared" si="21"/>
        <v>0</v>
      </c>
      <c r="AQ19" s="40">
        <v>0</v>
      </c>
      <c r="AR19" s="37">
        <v>0</v>
      </c>
      <c r="AS19" s="37">
        <v>0</v>
      </c>
      <c r="AT19" s="39">
        <f t="shared" si="23"/>
        <v>0</v>
      </c>
      <c r="AU19" s="37">
        <f t="shared" si="24"/>
        <v>0</v>
      </c>
      <c r="AV19" s="36">
        <v>0</v>
      </c>
      <c r="AW19" s="37">
        <v>0</v>
      </c>
      <c r="AX19" s="37">
        <v>0</v>
      </c>
      <c r="AY19" s="39">
        <f t="shared" si="26"/>
        <v>0</v>
      </c>
      <c r="AZ19" s="37">
        <f t="shared" si="27"/>
        <v>0</v>
      </c>
      <c r="BA19" s="36">
        <v>0</v>
      </c>
      <c r="BB19" s="37">
        <v>0</v>
      </c>
      <c r="BC19" s="37">
        <v>0</v>
      </c>
      <c r="BD19" s="39">
        <f t="shared" si="29"/>
        <v>0</v>
      </c>
      <c r="BE19" s="37">
        <f t="shared" si="30"/>
        <v>0</v>
      </c>
      <c r="BF19" s="36">
        <v>0</v>
      </c>
      <c r="BG19" s="37">
        <v>0</v>
      </c>
      <c r="BH19" s="37">
        <v>0</v>
      </c>
      <c r="BI19" s="39">
        <f t="shared" si="32"/>
        <v>0</v>
      </c>
      <c r="BJ19" s="37">
        <f t="shared" si="33"/>
        <v>0</v>
      </c>
    </row>
    <row r="20" spans="1:62" ht="13" x14ac:dyDescent="0.2">
      <c r="A20" s="8" t="s">
        <v>43</v>
      </c>
      <c r="B20" s="7"/>
      <c r="C20" s="36">
        <v>0</v>
      </c>
      <c r="D20" s="37">
        <v>0</v>
      </c>
      <c r="E20" s="37">
        <v>0</v>
      </c>
      <c r="F20" s="39">
        <f t="shared" ref="F20" si="34">+C20-(D20+E20)</f>
        <v>0</v>
      </c>
      <c r="G20" s="37">
        <f t="shared" ref="G20" si="35">+C20-F20</f>
        <v>0</v>
      </c>
      <c r="H20" s="36">
        <v>0</v>
      </c>
      <c r="I20" s="37">
        <v>0</v>
      </c>
      <c r="J20" s="37">
        <v>0</v>
      </c>
      <c r="K20" s="39">
        <f t="shared" ref="K20" si="36">+H20-(I20+J20)</f>
        <v>0</v>
      </c>
      <c r="L20" s="37">
        <f t="shared" ref="L20" si="37">+H20-K20</f>
        <v>0</v>
      </c>
      <c r="M20" s="36">
        <v>0</v>
      </c>
      <c r="N20" s="37">
        <v>0</v>
      </c>
      <c r="O20" s="37">
        <v>0</v>
      </c>
      <c r="P20" s="39">
        <f t="shared" ref="P20" si="38">+M20-(N20+O20)</f>
        <v>0</v>
      </c>
      <c r="Q20" s="37">
        <f t="shared" ref="Q20" si="39">+M20-P20</f>
        <v>0</v>
      </c>
      <c r="R20" s="36">
        <v>0</v>
      </c>
      <c r="S20" s="37">
        <v>0</v>
      </c>
      <c r="T20" s="37">
        <v>0</v>
      </c>
      <c r="U20" s="39">
        <f t="shared" ref="U20" si="40">+R20-(S20+T20)</f>
        <v>0</v>
      </c>
      <c r="V20" s="37">
        <f t="shared" ref="V20" si="41">+R20-U20</f>
        <v>0</v>
      </c>
      <c r="W20" s="36">
        <v>0</v>
      </c>
      <c r="X20" s="37">
        <v>0</v>
      </c>
      <c r="Y20" s="37">
        <v>0</v>
      </c>
      <c r="Z20" s="39">
        <f t="shared" ref="Z20" si="42">+W20-(X20+Y20)</f>
        <v>0</v>
      </c>
      <c r="AA20" s="37">
        <f t="shared" ref="AA20" si="43">+W20-Z20</f>
        <v>0</v>
      </c>
      <c r="AB20" s="36">
        <v>0</v>
      </c>
      <c r="AC20" s="37">
        <v>0</v>
      </c>
      <c r="AD20" s="37">
        <v>0</v>
      </c>
      <c r="AE20" s="39">
        <f t="shared" ref="AE20" si="44">+AB20-(AC20+AD20)</f>
        <v>0</v>
      </c>
      <c r="AF20" s="37">
        <f t="shared" ref="AF20" si="45">+AB20-AE20</f>
        <v>0</v>
      </c>
      <c r="AG20" s="36">
        <v>0</v>
      </c>
      <c r="AH20" s="37">
        <v>0</v>
      </c>
      <c r="AI20" s="37">
        <v>0</v>
      </c>
      <c r="AJ20" s="39">
        <f t="shared" ref="AJ20" si="46">+AG20-(AH20+AI20)</f>
        <v>0</v>
      </c>
      <c r="AK20" s="37">
        <f t="shared" ref="AK20" si="47">+AG20-AJ20</f>
        <v>0</v>
      </c>
      <c r="AL20" s="36">
        <v>0</v>
      </c>
      <c r="AM20" s="37">
        <v>0</v>
      </c>
      <c r="AN20" s="37">
        <v>0</v>
      </c>
      <c r="AO20" s="39">
        <f t="shared" si="20"/>
        <v>0</v>
      </c>
      <c r="AP20" s="38">
        <f t="shared" si="21"/>
        <v>0</v>
      </c>
      <c r="AQ20" s="40">
        <v>0</v>
      </c>
      <c r="AR20" s="37">
        <v>0</v>
      </c>
      <c r="AS20" s="37">
        <v>0</v>
      </c>
      <c r="AT20" s="39">
        <f t="shared" ref="AT20" si="48">+AQ20-(AR20+AS20)</f>
        <v>0</v>
      </c>
      <c r="AU20" s="37">
        <f t="shared" ref="AU20" si="49">+AQ20-AT20</f>
        <v>0</v>
      </c>
      <c r="AV20" s="36">
        <v>0</v>
      </c>
      <c r="AW20" s="37">
        <v>0</v>
      </c>
      <c r="AX20" s="37">
        <v>0</v>
      </c>
      <c r="AY20" s="39">
        <f t="shared" ref="AY20" si="50">+AV20-(AW20+AX20)</f>
        <v>0</v>
      </c>
      <c r="AZ20" s="37">
        <f t="shared" ref="AZ20" si="51">+AV20-AY20</f>
        <v>0</v>
      </c>
      <c r="BA20" s="36">
        <v>0</v>
      </c>
      <c r="BB20" s="37">
        <v>0</v>
      </c>
      <c r="BC20" s="37">
        <v>0</v>
      </c>
      <c r="BD20" s="39">
        <f t="shared" ref="BD20" si="52">+BA20-(BB20+BC20)</f>
        <v>0</v>
      </c>
      <c r="BE20" s="37">
        <f t="shared" ref="BE20" si="53">+BA20-BD20</f>
        <v>0</v>
      </c>
      <c r="BF20" s="36">
        <v>0</v>
      </c>
      <c r="BG20" s="37">
        <v>0</v>
      </c>
      <c r="BH20" s="37">
        <v>0</v>
      </c>
      <c r="BI20" s="39">
        <f t="shared" ref="BI20" si="54">+BF20-(BG20+BH20)</f>
        <v>0</v>
      </c>
      <c r="BJ20" s="37">
        <f t="shared" ref="BJ20" si="55">+BF20-BI20</f>
        <v>0</v>
      </c>
    </row>
    <row r="21" spans="1:62" ht="13" x14ac:dyDescent="0.2">
      <c r="A21" s="8" t="s">
        <v>13</v>
      </c>
      <c r="B21" s="7"/>
      <c r="C21" s="36">
        <v>62</v>
      </c>
      <c r="D21" s="37">
        <v>31</v>
      </c>
      <c r="E21" s="37">
        <f t="shared" si="0"/>
        <v>31</v>
      </c>
      <c r="F21" s="39">
        <f t="shared" si="1"/>
        <v>0</v>
      </c>
      <c r="G21" s="37">
        <f t="shared" si="2"/>
        <v>62</v>
      </c>
      <c r="H21" s="36">
        <v>100</v>
      </c>
      <c r="I21" s="37">
        <v>50</v>
      </c>
      <c r="J21" s="37">
        <f t="shared" si="3"/>
        <v>50</v>
      </c>
      <c r="K21" s="39">
        <f t="shared" si="4"/>
        <v>0</v>
      </c>
      <c r="L21" s="37">
        <f t="shared" si="5"/>
        <v>100</v>
      </c>
      <c r="M21" s="36">
        <v>62</v>
      </c>
      <c r="N21" s="37">
        <v>31</v>
      </c>
      <c r="O21" s="37">
        <f t="shared" si="6"/>
        <v>31</v>
      </c>
      <c r="P21" s="39">
        <f t="shared" si="7"/>
        <v>0</v>
      </c>
      <c r="Q21" s="37">
        <f t="shared" si="8"/>
        <v>62</v>
      </c>
      <c r="R21" s="36">
        <v>0</v>
      </c>
      <c r="S21" s="37">
        <v>0</v>
      </c>
      <c r="T21" s="37">
        <v>0</v>
      </c>
      <c r="U21" s="39">
        <f t="shared" si="9"/>
        <v>0</v>
      </c>
      <c r="V21" s="37">
        <f t="shared" si="10"/>
        <v>0</v>
      </c>
      <c r="W21" s="36">
        <v>50</v>
      </c>
      <c r="X21" s="37">
        <v>25</v>
      </c>
      <c r="Y21" s="37">
        <f t="shared" si="11"/>
        <v>25</v>
      </c>
      <c r="Z21" s="39">
        <f t="shared" si="12"/>
        <v>0</v>
      </c>
      <c r="AA21" s="37">
        <f t="shared" si="13"/>
        <v>50</v>
      </c>
      <c r="AB21" s="36">
        <v>0</v>
      </c>
      <c r="AC21" s="37">
        <v>0</v>
      </c>
      <c r="AD21" s="37">
        <v>0</v>
      </c>
      <c r="AE21" s="39">
        <f t="shared" si="14"/>
        <v>0</v>
      </c>
      <c r="AF21" s="37">
        <f t="shared" si="15"/>
        <v>0</v>
      </c>
      <c r="AG21" s="36">
        <v>10</v>
      </c>
      <c r="AH21" s="37">
        <v>10</v>
      </c>
      <c r="AI21" s="37">
        <f t="shared" si="16"/>
        <v>0</v>
      </c>
      <c r="AJ21" s="39">
        <f t="shared" si="17"/>
        <v>0</v>
      </c>
      <c r="AK21" s="37">
        <f t="shared" si="18"/>
        <v>10</v>
      </c>
      <c r="AL21" s="36">
        <v>0</v>
      </c>
      <c r="AM21" s="37">
        <v>0</v>
      </c>
      <c r="AN21" s="37">
        <f t="shared" ref="AN21:AN23" si="56">+AL21-AM21</f>
        <v>0</v>
      </c>
      <c r="AO21" s="39">
        <f t="shared" si="20"/>
        <v>0</v>
      </c>
      <c r="AP21" s="38">
        <f t="shared" si="21"/>
        <v>0</v>
      </c>
      <c r="AQ21" s="40">
        <v>20</v>
      </c>
      <c r="AR21" s="37">
        <v>10</v>
      </c>
      <c r="AS21" s="37">
        <f t="shared" si="22"/>
        <v>10</v>
      </c>
      <c r="AT21" s="39">
        <f t="shared" si="23"/>
        <v>0</v>
      </c>
      <c r="AU21" s="37">
        <f t="shared" si="24"/>
        <v>20</v>
      </c>
      <c r="AV21" s="36">
        <v>6</v>
      </c>
      <c r="AW21" s="37">
        <v>6</v>
      </c>
      <c r="AX21" s="37">
        <f t="shared" si="25"/>
        <v>0</v>
      </c>
      <c r="AY21" s="39">
        <f t="shared" si="26"/>
        <v>0</v>
      </c>
      <c r="AZ21" s="37">
        <f t="shared" si="27"/>
        <v>6</v>
      </c>
      <c r="BA21" s="36">
        <v>40</v>
      </c>
      <c r="BB21" s="37">
        <v>40</v>
      </c>
      <c r="BC21" s="37">
        <f t="shared" si="28"/>
        <v>0</v>
      </c>
      <c r="BD21" s="39">
        <f t="shared" si="29"/>
        <v>0</v>
      </c>
      <c r="BE21" s="37">
        <f t="shared" si="30"/>
        <v>40</v>
      </c>
      <c r="BF21" s="36">
        <v>30</v>
      </c>
      <c r="BG21" s="37">
        <v>15</v>
      </c>
      <c r="BH21" s="37">
        <f t="shared" si="31"/>
        <v>15</v>
      </c>
      <c r="BI21" s="39">
        <f t="shared" si="32"/>
        <v>0</v>
      </c>
      <c r="BJ21" s="37">
        <f t="shared" si="33"/>
        <v>30</v>
      </c>
    </row>
    <row r="22" spans="1:62" ht="13" x14ac:dyDescent="0.2">
      <c r="A22" s="8" t="s">
        <v>14</v>
      </c>
      <c r="B22" s="7"/>
      <c r="C22" s="36">
        <v>62</v>
      </c>
      <c r="D22" s="37">
        <v>31</v>
      </c>
      <c r="E22" s="37">
        <f t="shared" si="0"/>
        <v>31</v>
      </c>
      <c r="F22" s="39">
        <f t="shared" si="1"/>
        <v>0</v>
      </c>
      <c r="G22" s="37">
        <f t="shared" si="2"/>
        <v>62</v>
      </c>
      <c r="H22" s="36">
        <v>100</v>
      </c>
      <c r="I22" s="37">
        <v>50</v>
      </c>
      <c r="J22" s="37">
        <f t="shared" si="3"/>
        <v>50</v>
      </c>
      <c r="K22" s="39">
        <f t="shared" si="4"/>
        <v>0</v>
      </c>
      <c r="L22" s="37">
        <f t="shared" si="5"/>
        <v>100</v>
      </c>
      <c r="M22" s="36">
        <v>62</v>
      </c>
      <c r="N22" s="37">
        <v>31</v>
      </c>
      <c r="O22" s="37">
        <f t="shared" si="6"/>
        <v>31</v>
      </c>
      <c r="P22" s="39">
        <f t="shared" si="7"/>
        <v>0</v>
      </c>
      <c r="Q22" s="37">
        <f t="shared" si="8"/>
        <v>62</v>
      </c>
      <c r="R22" s="36">
        <v>0</v>
      </c>
      <c r="S22" s="37">
        <v>0</v>
      </c>
      <c r="T22" s="37">
        <v>0</v>
      </c>
      <c r="U22" s="39">
        <f t="shared" si="9"/>
        <v>0</v>
      </c>
      <c r="V22" s="37">
        <f t="shared" si="10"/>
        <v>0</v>
      </c>
      <c r="W22" s="36">
        <v>50</v>
      </c>
      <c r="X22" s="37">
        <v>25</v>
      </c>
      <c r="Y22" s="37">
        <f t="shared" si="11"/>
        <v>25</v>
      </c>
      <c r="Z22" s="39">
        <f t="shared" si="12"/>
        <v>0</v>
      </c>
      <c r="AA22" s="37">
        <f t="shared" si="13"/>
        <v>50</v>
      </c>
      <c r="AB22" s="36">
        <v>0</v>
      </c>
      <c r="AC22" s="37">
        <v>0</v>
      </c>
      <c r="AD22" s="37">
        <v>0</v>
      </c>
      <c r="AE22" s="39">
        <f t="shared" si="14"/>
        <v>0</v>
      </c>
      <c r="AF22" s="37">
        <f t="shared" si="15"/>
        <v>0</v>
      </c>
      <c r="AG22" s="36">
        <v>10</v>
      </c>
      <c r="AH22" s="37">
        <v>10</v>
      </c>
      <c r="AI22" s="37">
        <f t="shared" si="16"/>
        <v>0</v>
      </c>
      <c r="AJ22" s="39">
        <f t="shared" si="17"/>
        <v>0</v>
      </c>
      <c r="AK22" s="37">
        <f t="shared" si="18"/>
        <v>10</v>
      </c>
      <c r="AL22" s="36">
        <v>0</v>
      </c>
      <c r="AM22" s="37">
        <v>0</v>
      </c>
      <c r="AN22" s="37">
        <f t="shared" si="56"/>
        <v>0</v>
      </c>
      <c r="AO22" s="39">
        <f t="shared" si="20"/>
        <v>0</v>
      </c>
      <c r="AP22" s="38">
        <f t="shared" si="21"/>
        <v>0</v>
      </c>
      <c r="AQ22" s="40">
        <v>20</v>
      </c>
      <c r="AR22" s="37">
        <v>10</v>
      </c>
      <c r="AS22" s="37">
        <f t="shared" si="22"/>
        <v>10</v>
      </c>
      <c r="AT22" s="39">
        <f t="shared" si="23"/>
        <v>0</v>
      </c>
      <c r="AU22" s="37">
        <f t="shared" si="24"/>
        <v>20</v>
      </c>
      <c r="AV22" s="36">
        <v>6</v>
      </c>
      <c r="AW22" s="37">
        <v>6</v>
      </c>
      <c r="AX22" s="37">
        <f t="shared" si="25"/>
        <v>0</v>
      </c>
      <c r="AY22" s="39">
        <f t="shared" si="26"/>
        <v>0</v>
      </c>
      <c r="AZ22" s="37">
        <f t="shared" si="27"/>
        <v>6</v>
      </c>
      <c r="BA22" s="36">
        <v>0</v>
      </c>
      <c r="BB22" s="37">
        <v>0</v>
      </c>
      <c r="BC22" s="37">
        <f t="shared" si="28"/>
        <v>0</v>
      </c>
      <c r="BD22" s="39">
        <f t="shared" si="29"/>
        <v>0</v>
      </c>
      <c r="BE22" s="37">
        <f t="shared" si="30"/>
        <v>0</v>
      </c>
      <c r="BF22" s="36">
        <v>30</v>
      </c>
      <c r="BG22" s="37">
        <v>15</v>
      </c>
      <c r="BH22" s="37">
        <f t="shared" si="31"/>
        <v>15</v>
      </c>
      <c r="BI22" s="39">
        <f t="shared" si="32"/>
        <v>0</v>
      </c>
      <c r="BJ22" s="37">
        <f t="shared" si="33"/>
        <v>30</v>
      </c>
    </row>
    <row r="23" spans="1:62" thickBot="1" x14ac:dyDescent="0.25">
      <c r="A23" s="83" t="s">
        <v>15</v>
      </c>
      <c r="B23" s="15"/>
      <c r="C23" s="56">
        <v>62</v>
      </c>
      <c r="D23" s="57">
        <v>31</v>
      </c>
      <c r="E23" s="57">
        <f t="shared" si="0"/>
        <v>31</v>
      </c>
      <c r="F23" s="39">
        <f t="shared" si="1"/>
        <v>0</v>
      </c>
      <c r="G23" s="37">
        <f t="shared" si="2"/>
        <v>62</v>
      </c>
      <c r="H23" s="56">
        <v>100</v>
      </c>
      <c r="I23" s="57">
        <v>50</v>
      </c>
      <c r="J23" s="57">
        <f t="shared" si="3"/>
        <v>50</v>
      </c>
      <c r="K23" s="39">
        <f t="shared" si="4"/>
        <v>0</v>
      </c>
      <c r="L23" s="37">
        <f t="shared" si="5"/>
        <v>100</v>
      </c>
      <c r="M23" s="56">
        <v>60</v>
      </c>
      <c r="N23" s="57">
        <v>30</v>
      </c>
      <c r="O23" s="57">
        <f t="shared" si="6"/>
        <v>30</v>
      </c>
      <c r="P23" s="39">
        <f t="shared" si="7"/>
        <v>0</v>
      </c>
      <c r="Q23" s="37">
        <f t="shared" si="8"/>
        <v>60</v>
      </c>
      <c r="R23" s="36">
        <v>0</v>
      </c>
      <c r="S23" s="37">
        <v>0</v>
      </c>
      <c r="T23" s="37">
        <v>0</v>
      </c>
      <c r="U23" s="39">
        <f t="shared" si="9"/>
        <v>0</v>
      </c>
      <c r="V23" s="37">
        <f t="shared" si="10"/>
        <v>0</v>
      </c>
      <c r="W23" s="56">
        <v>50</v>
      </c>
      <c r="X23" s="57">
        <v>25</v>
      </c>
      <c r="Y23" s="57">
        <f t="shared" si="11"/>
        <v>25</v>
      </c>
      <c r="Z23" s="39">
        <f t="shared" si="12"/>
        <v>0</v>
      </c>
      <c r="AA23" s="37">
        <f t="shared" si="13"/>
        <v>50</v>
      </c>
      <c r="AB23" s="36">
        <v>0</v>
      </c>
      <c r="AC23" s="37">
        <v>0</v>
      </c>
      <c r="AD23" s="37">
        <v>0</v>
      </c>
      <c r="AE23" s="39">
        <f t="shared" si="14"/>
        <v>0</v>
      </c>
      <c r="AF23" s="37">
        <f t="shared" si="15"/>
        <v>0</v>
      </c>
      <c r="AG23" s="56">
        <v>10</v>
      </c>
      <c r="AH23" s="57">
        <v>10</v>
      </c>
      <c r="AI23" s="57">
        <f t="shared" si="16"/>
        <v>0</v>
      </c>
      <c r="AJ23" s="39">
        <f t="shared" si="17"/>
        <v>0</v>
      </c>
      <c r="AK23" s="37">
        <f t="shared" si="18"/>
        <v>10</v>
      </c>
      <c r="AL23" s="56">
        <v>0</v>
      </c>
      <c r="AM23" s="57">
        <v>0</v>
      </c>
      <c r="AN23" s="57">
        <f t="shared" si="56"/>
        <v>0</v>
      </c>
      <c r="AO23" s="39">
        <f t="shared" si="20"/>
        <v>0</v>
      </c>
      <c r="AP23" s="38">
        <f t="shared" si="21"/>
        <v>0</v>
      </c>
      <c r="AQ23" s="82">
        <v>20</v>
      </c>
      <c r="AR23" s="57">
        <v>10</v>
      </c>
      <c r="AS23" s="57">
        <f t="shared" si="22"/>
        <v>10</v>
      </c>
      <c r="AT23" s="39">
        <f t="shared" si="23"/>
        <v>0</v>
      </c>
      <c r="AU23" s="37">
        <f t="shared" si="24"/>
        <v>20</v>
      </c>
      <c r="AV23" s="56">
        <v>6</v>
      </c>
      <c r="AW23" s="57">
        <v>6</v>
      </c>
      <c r="AX23" s="57">
        <f t="shared" si="25"/>
        <v>0</v>
      </c>
      <c r="AY23" s="39">
        <f t="shared" si="26"/>
        <v>0</v>
      </c>
      <c r="AZ23" s="37">
        <f t="shared" si="27"/>
        <v>6</v>
      </c>
      <c r="BA23" s="56">
        <v>0</v>
      </c>
      <c r="BB23" s="57">
        <v>0</v>
      </c>
      <c r="BC23" s="57">
        <f t="shared" si="28"/>
        <v>0</v>
      </c>
      <c r="BD23" s="39">
        <f t="shared" si="29"/>
        <v>0</v>
      </c>
      <c r="BE23" s="37">
        <f t="shared" si="30"/>
        <v>0</v>
      </c>
      <c r="BF23" s="56">
        <v>30</v>
      </c>
      <c r="BG23" s="57">
        <v>15</v>
      </c>
      <c r="BH23" s="57">
        <f t="shared" si="31"/>
        <v>15</v>
      </c>
      <c r="BI23" s="39">
        <f t="shared" si="32"/>
        <v>0</v>
      </c>
      <c r="BJ23" s="37">
        <f t="shared" si="33"/>
        <v>30</v>
      </c>
    </row>
    <row r="24" spans="1:62" s="9" customFormat="1" thickBot="1" x14ac:dyDescent="0.25">
      <c r="A24" s="17" t="s">
        <v>17</v>
      </c>
      <c r="B24" s="18"/>
      <c r="C24" s="60">
        <f t="shared" ref="C24:BJ24" si="57">SUM(C10:C23)</f>
        <v>426</v>
      </c>
      <c r="D24" s="61">
        <f t="shared" si="57"/>
        <v>213</v>
      </c>
      <c r="E24" s="61">
        <f>SUM(E10:E23)</f>
        <v>213</v>
      </c>
      <c r="F24" s="61">
        <f>SUM(F10:F23)</f>
        <v>0</v>
      </c>
      <c r="G24" s="61">
        <f t="shared" si="57"/>
        <v>426</v>
      </c>
      <c r="H24" s="60">
        <f t="shared" ref="H24:Q24" si="58">SUM(H10:H23)</f>
        <v>706</v>
      </c>
      <c r="I24" s="63">
        <f t="shared" si="58"/>
        <v>353</v>
      </c>
      <c r="J24" s="61">
        <f t="shared" si="58"/>
        <v>353</v>
      </c>
      <c r="K24" s="61">
        <f t="shared" si="58"/>
        <v>0</v>
      </c>
      <c r="L24" s="61">
        <f t="shared" si="58"/>
        <v>706</v>
      </c>
      <c r="M24" s="60">
        <f t="shared" si="58"/>
        <v>420</v>
      </c>
      <c r="N24" s="61">
        <f t="shared" si="58"/>
        <v>210</v>
      </c>
      <c r="O24" s="61">
        <f t="shared" si="58"/>
        <v>210</v>
      </c>
      <c r="P24" s="61">
        <f t="shared" si="58"/>
        <v>0</v>
      </c>
      <c r="Q24" s="61">
        <f t="shared" si="58"/>
        <v>420</v>
      </c>
      <c r="R24" s="60">
        <f t="shared" ref="R24:V24" si="59">SUM(R10:R23)</f>
        <v>0</v>
      </c>
      <c r="S24" s="61">
        <f t="shared" si="59"/>
        <v>0</v>
      </c>
      <c r="T24" s="61">
        <f t="shared" si="59"/>
        <v>0</v>
      </c>
      <c r="U24" s="61">
        <f t="shared" si="59"/>
        <v>0</v>
      </c>
      <c r="V24" s="61">
        <f t="shared" si="59"/>
        <v>0</v>
      </c>
      <c r="W24" s="60">
        <f t="shared" si="57"/>
        <v>333</v>
      </c>
      <c r="X24" s="61">
        <f t="shared" si="57"/>
        <v>167</v>
      </c>
      <c r="Y24" s="61">
        <f t="shared" si="57"/>
        <v>166</v>
      </c>
      <c r="Z24" s="61">
        <f t="shared" si="57"/>
        <v>0</v>
      </c>
      <c r="AA24" s="84">
        <f t="shared" si="57"/>
        <v>333</v>
      </c>
      <c r="AB24" s="60">
        <f t="shared" ref="AB24:AF24" si="60">SUM(AB10:AB23)</f>
        <v>0</v>
      </c>
      <c r="AC24" s="61">
        <f t="shared" si="60"/>
        <v>0</v>
      </c>
      <c r="AD24" s="61">
        <f t="shared" si="60"/>
        <v>0</v>
      </c>
      <c r="AE24" s="61">
        <f t="shared" si="60"/>
        <v>0</v>
      </c>
      <c r="AF24" s="84">
        <f t="shared" si="60"/>
        <v>0</v>
      </c>
      <c r="AG24" s="60">
        <f t="shared" si="57"/>
        <v>60</v>
      </c>
      <c r="AH24" s="61">
        <f t="shared" si="57"/>
        <v>60</v>
      </c>
      <c r="AI24" s="61">
        <f t="shared" si="57"/>
        <v>0</v>
      </c>
      <c r="AJ24" s="61">
        <f t="shared" si="57"/>
        <v>0</v>
      </c>
      <c r="AK24" s="65">
        <f t="shared" si="57"/>
        <v>60</v>
      </c>
      <c r="AL24" s="60">
        <f t="shared" ref="AL24:AP24" si="61">SUM(AL10:AL23)</f>
        <v>0</v>
      </c>
      <c r="AM24" s="61">
        <f t="shared" si="61"/>
        <v>0</v>
      </c>
      <c r="AN24" s="61">
        <f t="shared" si="61"/>
        <v>0</v>
      </c>
      <c r="AO24" s="61">
        <f t="shared" si="61"/>
        <v>0</v>
      </c>
      <c r="AP24" s="65">
        <f t="shared" si="61"/>
        <v>0</v>
      </c>
      <c r="AQ24" s="66">
        <f t="shared" si="57"/>
        <v>130</v>
      </c>
      <c r="AR24" s="61">
        <f t="shared" si="57"/>
        <v>66</v>
      </c>
      <c r="AS24" s="61">
        <f t="shared" si="57"/>
        <v>64</v>
      </c>
      <c r="AT24" s="61">
        <f t="shared" si="57"/>
        <v>0</v>
      </c>
      <c r="AU24" s="61">
        <f t="shared" si="57"/>
        <v>130</v>
      </c>
      <c r="AV24" s="60">
        <f t="shared" si="57"/>
        <v>44</v>
      </c>
      <c r="AW24" s="61">
        <f t="shared" si="57"/>
        <v>44</v>
      </c>
      <c r="AX24" s="61">
        <f t="shared" si="57"/>
        <v>0</v>
      </c>
      <c r="AY24" s="61">
        <f t="shared" si="57"/>
        <v>0</v>
      </c>
      <c r="AZ24" s="61">
        <f t="shared" si="57"/>
        <v>44</v>
      </c>
      <c r="BA24" s="60">
        <f>SUM(BA10:BA23)</f>
        <v>40</v>
      </c>
      <c r="BB24" s="61">
        <f t="shared" ref="BB24:BE24" si="62">SUM(BB10:BB23)</f>
        <v>40</v>
      </c>
      <c r="BC24" s="61">
        <f t="shared" si="62"/>
        <v>0</v>
      </c>
      <c r="BD24" s="61">
        <f t="shared" si="62"/>
        <v>0</v>
      </c>
      <c r="BE24" s="61">
        <f t="shared" si="62"/>
        <v>40</v>
      </c>
      <c r="BF24" s="60">
        <f t="shared" si="57"/>
        <v>214</v>
      </c>
      <c r="BG24" s="61">
        <f t="shared" si="57"/>
        <v>129</v>
      </c>
      <c r="BH24" s="61">
        <f t="shared" si="57"/>
        <v>85</v>
      </c>
      <c r="BI24" s="61">
        <f t="shared" si="57"/>
        <v>0</v>
      </c>
      <c r="BJ24" s="61">
        <f t="shared" si="57"/>
        <v>214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228">
        <f>+H24-H9</f>
        <v>-0.19999999999993179</v>
      </c>
      <c r="I25" s="141"/>
      <c r="J25" s="141"/>
      <c r="K25" s="141"/>
      <c r="L25" s="141"/>
      <c r="M25" s="71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1">
        <f>+W24-W9</f>
        <v>0</v>
      </c>
      <c r="X25" s="71"/>
      <c r="Y25" s="71"/>
      <c r="Z25" s="71"/>
      <c r="AA25" s="71"/>
      <c r="AB25" s="71"/>
      <c r="AC25" s="71"/>
      <c r="AD25" s="71"/>
      <c r="AE25" s="71"/>
      <c r="AF25" s="71"/>
      <c r="AG25" s="71">
        <f>+AG24-AG9</f>
        <v>0</v>
      </c>
      <c r="AH25" s="71"/>
      <c r="AI25" s="71"/>
      <c r="AJ25" s="71"/>
      <c r="AK25" s="71"/>
      <c r="AL25" s="71">
        <f>+AL24-AL9</f>
        <v>0</v>
      </c>
      <c r="AM25" s="71"/>
      <c r="AN25" s="71"/>
      <c r="AO25" s="71"/>
      <c r="AP25" s="71"/>
      <c r="AQ25" s="70">
        <f>+AQ24-AQ9</f>
        <v>0.40000000000000568</v>
      </c>
      <c r="AR25" s="71"/>
      <c r="AS25" s="71"/>
      <c r="AT25" s="71"/>
      <c r="AU25" s="71"/>
      <c r="AV25" s="70">
        <f>+AV24-AV9</f>
        <v>-0.39999999999999858</v>
      </c>
      <c r="AW25" s="71"/>
      <c r="AX25" s="71"/>
      <c r="AY25" s="71"/>
      <c r="AZ25" s="71"/>
      <c r="BA25" s="70">
        <f>+BA24-BA9</f>
        <v>0.39999999999999858</v>
      </c>
      <c r="BB25" s="71"/>
      <c r="BC25" s="71"/>
      <c r="BD25" s="71"/>
      <c r="BE25" s="71"/>
      <c r="BF25" s="70">
        <f>+BF24-BF9</f>
        <v>0.40000000000000568</v>
      </c>
      <c r="BG25" s="71"/>
      <c r="BH25" s="71"/>
      <c r="BI25" s="71"/>
      <c r="BJ25" s="71"/>
    </row>
    <row r="26" spans="1:62" hidden="1" x14ac:dyDescent="0.2">
      <c r="C26" s="76">
        <f t="shared" ref="C26:C33" si="63">+C10/$C$9</f>
        <v>4.2253521126760563E-2</v>
      </c>
      <c r="D26" s="77"/>
      <c r="E26" s="77"/>
      <c r="F26" s="77"/>
      <c r="G26" s="77"/>
      <c r="H26" s="139">
        <f t="shared" ref="H26:H33" si="64">+H10/$H$9</f>
        <v>3.3984706881903144E-2</v>
      </c>
      <c r="M26" s="139">
        <f t="shared" ref="M26:M33" si="65">+M10/$M$9</f>
        <v>4.2857142857142858E-2</v>
      </c>
      <c r="N26" s="79"/>
      <c r="O26" s="79"/>
      <c r="P26" s="79"/>
      <c r="Q26" s="79"/>
      <c r="R26" s="139">
        <f t="shared" ref="R26:R33" si="66">+R10/$M$9</f>
        <v>0</v>
      </c>
      <c r="S26" s="79"/>
      <c r="T26" s="79"/>
      <c r="U26" s="79"/>
      <c r="V26" s="79"/>
      <c r="W26" s="139">
        <f t="shared" ref="W26:W33" si="67">+W10/$W$9</f>
        <v>4.5045045045045043E-2</v>
      </c>
      <c r="X26" s="79"/>
      <c r="Y26" s="79"/>
      <c r="Z26" s="79"/>
      <c r="AA26" s="79"/>
      <c r="AB26" s="79"/>
      <c r="AC26" s="79"/>
      <c r="AD26" s="79"/>
      <c r="AE26" s="79"/>
      <c r="AF26" s="79"/>
      <c r="AG26" s="139">
        <f t="shared" ref="AG26:AG33" si="68">+AG10/$AG$9</f>
        <v>3.3333333333333333E-2</v>
      </c>
      <c r="AH26" s="79"/>
      <c r="AI26" s="79"/>
      <c r="AJ26" s="79"/>
      <c r="AK26" s="79"/>
      <c r="AL26" s="139">
        <f t="shared" ref="AL26:AL33" si="69">+AL10/$AG$9</f>
        <v>0</v>
      </c>
      <c r="AM26" s="79"/>
      <c r="AN26" s="79"/>
      <c r="AO26" s="79"/>
      <c r="AP26" s="79"/>
      <c r="AQ26" s="139">
        <f t="shared" ref="AQ26:AQ33" si="70">+AQ10/$AQ$9</f>
        <v>5.401234567901235E-2</v>
      </c>
      <c r="AR26" s="79"/>
      <c r="AS26" s="79"/>
      <c r="AT26" s="79"/>
      <c r="AU26" s="79"/>
      <c r="AV26" s="139">
        <f t="shared" ref="AV26:AV33" si="71">+AV10/$AV$9</f>
        <v>4.504504504504505E-2</v>
      </c>
      <c r="AW26" s="79"/>
      <c r="AX26" s="79"/>
      <c r="AY26" s="79"/>
      <c r="AZ26" s="79"/>
      <c r="BA26" s="139">
        <f t="shared" ref="BA26:BA33" si="72">+BA10/$BA$9</f>
        <v>0</v>
      </c>
      <c r="BB26" s="79"/>
      <c r="BC26" s="79"/>
      <c r="BD26" s="79"/>
      <c r="BE26" s="79"/>
      <c r="BF26" s="139">
        <f t="shared" ref="BF26:BF33" si="73">+BF10/$BF$9</f>
        <v>4.6816479400749067E-2</v>
      </c>
      <c r="BG26" s="79"/>
      <c r="BH26" s="79"/>
      <c r="BI26" s="79"/>
      <c r="BJ26" s="79"/>
    </row>
    <row r="27" spans="1:62" hidden="1" x14ac:dyDescent="0.2">
      <c r="C27" s="76">
        <f t="shared" si="63"/>
        <v>4.2253521126760563E-2</v>
      </c>
      <c r="D27" s="77"/>
      <c r="E27" s="77"/>
      <c r="F27" s="77"/>
      <c r="G27" s="77"/>
      <c r="H27" s="139">
        <f t="shared" si="64"/>
        <v>3.3984706881903144E-2</v>
      </c>
      <c r="M27" s="139">
        <f t="shared" si="65"/>
        <v>4.2857142857142858E-2</v>
      </c>
      <c r="R27" s="139">
        <f t="shared" si="66"/>
        <v>0</v>
      </c>
      <c r="W27" s="139">
        <f t="shared" si="67"/>
        <v>4.8048048048048048E-2</v>
      </c>
      <c r="AG27" s="139">
        <f t="shared" si="68"/>
        <v>3.3333333333333333E-2</v>
      </c>
      <c r="AL27" s="139">
        <f t="shared" si="69"/>
        <v>0</v>
      </c>
      <c r="AQ27" s="139">
        <f t="shared" si="70"/>
        <v>5.401234567901235E-2</v>
      </c>
      <c r="AV27" s="139">
        <f t="shared" si="71"/>
        <v>4.504504504504505E-2</v>
      </c>
      <c r="BA27" s="139">
        <f t="shared" si="72"/>
        <v>0</v>
      </c>
      <c r="BF27" s="139">
        <f t="shared" si="73"/>
        <v>4.6816479400749067E-2</v>
      </c>
    </row>
    <row r="28" spans="1:62" hidden="1" x14ac:dyDescent="0.2">
      <c r="C28" s="76">
        <f t="shared" si="63"/>
        <v>9.8591549295774641E-2</v>
      </c>
      <c r="H28" s="139">
        <f t="shared" si="64"/>
        <v>0.11045029736618522</v>
      </c>
      <c r="M28" s="139">
        <f t="shared" si="65"/>
        <v>9.5238095238095233E-2</v>
      </c>
      <c r="R28" s="139">
        <f t="shared" si="66"/>
        <v>0</v>
      </c>
      <c r="W28" s="139">
        <f t="shared" si="67"/>
        <v>9.0090090090090086E-2</v>
      </c>
      <c r="AG28" s="139">
        <f t="shared" si="68"/>
        <v>8.3333333333333329E-2</v>
      </c>
      <c r="AL28" s="139">
        <f t="shared" si="69"/>
        <v>0</v>
      </c>
      <c r="AQ28" s="139">
        <f t="shared" si="70"/>
        <v>7.7160493827160503E-2</v>
      </c>
      <c r="AV28" s="139">
        <f t="shared" si="71"/>
        <v>9.00900900900901E-2</v>
      </c>
      <c r="BA28" s="139">
        <f t="shared" si="72"/>
        <v>0</v>
      </c>
      <c r="BF28" s="139">
        <f t="shared" si="73"/>
        <v>9.8314606741573038E-2</v>
      </c>
    </row>
    <row r="29" spans="1:62" hidden="1" x14ac:dyDescent="0.2">
      <c r="C29" s="76">
        <f t="shared" si="63"/>
        <v>4.6948356807511735E-2</v>
      </c>
      <c r="H29" s="139">
        <f t="shared" si="64"/>
        <v>3.3984706881903144E-2</v>
      </c>
      <c r="M29" s="139">
        <f t="shared" si="65"/>
        <v>4.7619047619047616E-2</v>
      </c>
      <c r="R29" s="139">
        <f t="shared" si="66"/>
        <v>0</v>
      </c>
      <c r="W29" s="139">
        <f t="shared" si="67"/>
        <v>4.8048048048048048E-2</v>
      </c>
      <c r="AG29" s="139">
        <f t="shared" si="68"/>
        <v>0.05</v>
      </c>
      <c r="AL29" s="139">
        <f t="shared" si="69"/>
        <v>0</v>
      </c>
      <c r="AQ29" s="139">
        <f t="shared" si="70"/>
        <v>6.1728395061728399E-2</v>
      </c>
      <c r="AV29" s="139">
        <f t="shared" si="71"/>
        <v>6.7567567567567571E-2</v>
      </c>
      <c r="BA29" s="139">
        <f t="shared" si="72"/>
        <v>0</v>
      </c>
      <c r="BF29" s="139">
        <f t="shared" si="73"/>
        <v>4.6816479400749067E-2</v>
      </c>
    </row>
    <row r="30" spans="1:62" hidden="1" x14ac:dyDescent="0.2">
      <c r="C30" s="76">
        <f t="shared" si="63"/>
        <v>9.8591549295774641E-2</v>
      </c>
      <c r="H30" s="139">
        <f t="shared" si="64"/>
        <v>0.11045029736618522</v>
      </c>
      <c r="M30" s="139">
        <f t="shared" si="65"/>
        <v>9.5238095238095233E-2</v>
      </c>
      <c r="R30" s="139">
        <f t="shared" si="66"/>
        <v>0</v>
      </c>
      <c r="W30" s="139">
        <f t="shared" si="67"/>
        <v>9.0090090090090086E-2</v>
      </c>
      <c r="AG30" s="139">
        <f t="shared" si="68"/>
        <v>8.3333333333333329E-2</v>
      </c>
      <c r="AL30" s="139">
        <f t="shared" si="69"/>
        <v>0</v>
      </c>
      <c r="AQ30" s="139">
        <f t="shared" si="70"/>
        <v>7.7160493827160503E-2</v>
      </c>
      <c r="AV30" s="139">
        <f t="shared" si="71"/>
        <v>9.00900900900901E-2</v>
      </c>
      <c r="BA30" s="139">
        <f t="shared" si="72"/>
        <v>0</v>
      </c>
      <c r="BF30" s="139">
        <f t="shared" si="73"/>
        <v>9.8314606741573038E-2</v>
      </c>
    </row>
    <row r="31" spans="1:62" hidden="1" x14ac:dyDescent="0.2">
      <c r="C31" s="76">
        <f t="shared" si="63"/>
        <v>9.3896713615023469E-2</v>
      </c>
      <c r="H31" s="139">
        <f t="shared" si="64"/>
        <v>0.10761823845935997</v>
      </c>
      <c r="M31" s="139">
        <f t="shared" si="65"/>
        <v>9.5238095238095233E-2</v>
      </c>
      <c r="R31" s="139">
        <f t="shared" si="66"/>
        <v>0</v>
      </c>
      <c r="W31" s="139">
        <f t="shared" si="67"/>
        <v>9.0090090090090086E-2</v>
      </c>
      <c r="AG31" s="139">
        <f t="shared" si="68"/>
        <v>8.3333333333333329E-2</v>
      </c>
      <c r="AL31" s="139">
        <f t="shared" si="69"/>
        <v>0</v>
      </c>
      <c r="AQ31" s="139">
        <f t="shared" si="70"/>
        <v>7.7160493827160503E-2</v>
      </c>
      <c r="AV31" s="139">
        <f t="shared" si="71"/>
        <v>9.00900900900901E-2</v>
      </c>
      <c r="BA31" s="139">
        <f t="shared" si="72"/>
        <v>0</v>
      </c>
      <c r="BF31" s="139">
        <f t="shared" si="73"/>
        <v>9.8314606741573038E-2</v>
      </c>
    </row>
    <row r="32" spans="1:62" hidden="1" x14ac:dyDescent="0.2">
      <c r="C32" s="76">
        <f t="shared" si="63"/>
        <v>9.3896713615023469E-2</v>
      </c>
      <c r="H32" s="139">
        <f t="shared" si="64"/>
        <v>0.11045029736618522</v>
      </c>
      <c r="M32" s="139">
        <f t="shared" si="65"/>
        <v>9.5238095238095233E-2</v>
      </c>
      <c r="R32" s="139">
        <f t="shared" si="66"/>
        <v>0</v>
      </c>
      <c r="W32" s="139">
        <f t="shared" si="67"/>
        <v>9.0090090090090086E-2</v>
      </c>
      <c r="AG32" s="139">
        <f t="shared" si="68"/>
        <v>8.3333333333333329E-2</v>
      </c>
      <c r="AL32" s="139">
        <f t="shared" si="69"/>
        <v>0</v>
      </c>
      <c r="AQ32" s="139">
        <f t="shared" si="70"/>
        <v>7.7160493827160503E-2</v>
      </c>
      <c r="AV32" s="139">
        <f t="shared" si="71"/>
        <v>9.00900900900901E-2</v>
      </c>
      <c r="BA32" s="139">
        <f t="shared" si="72"/>
        <v>0</v>
      </c>
      <c r="BF32" s="139">
        <f t="shared" si="73"/>
        <v>9.8314606741573038E-2</v>
      </c>
    </row>
    <row r="33" spans="3:58" hidden="1" x14ac:dyDescent="0.2">
      <c r="C33" s="76">
        <f t="shared" si="63"/>
        <v>4.6948356807511735E-2</v>
      </c>
      <c r="H33" s="139">
        <f t="shared" si="64"/>
        <v>3.3984706881903144E-2</v>
      </c>
      <c r="M33" s="139">
        <f t="shared" si="65"/>
        <v>4.7619047619047616E-2</v>
      </c>
      <c r="R33" s="139">
        <f t="shared" si="66"/>
        <v>0</v>
      </c>
      <c r="W33" s="139">
        <f t="shared" si="67"/>
        <v>4.8048048048048048E-2</v>
      </c>
      <c r="AG33" s="139">
        <f t="shared" si="68"/>
        <v>0.05</v>
      </c>
      <c r="AL33" s="139">
        <f t="shared" si="69"/>
        <v>0</v>
      </c>
      <c r="AQ33" s="139">
        <f t="shared" si="70"/>
        <v>6.1728395061728399E-2</v>
      </c>
      <c r="AV33" s="139">
        <f t="shared" si="71"/>
        <v>6.7567567567567571E-2</v>
      </c>
      <c r="BA33" s="139">
        <f t="shared" si="72"/>
        <v>0</v>
      </c>
      <c r="BF33" s="139">
        <f t="shared" si="73"/>
        <v>4.6816479400749067E-2</v>
      </c>
    </row>
    <row r="34" spans="3:58" hidden="1" x14ac:dyDescent="0.2">
      <c r="C34" s="76">
        <f t="shared" ref="C34:C35" si="74">+C21/$C$9</f>
        <v>0.14553990610328638</v>
      </c>
      <c r="H34" s="139">
        <f t="shared" ref="H34:H36" si="75">+H21/$H$9</f>
        <v>0.14160294534126311</v>
      </c>
      <c r="M34" s="139">
        <f t="shared" ref="M34:M36" si="76">+M21/$M$9</f>
        <v>0.14761904761904762</v>
      </c>
      <c r="R34" s="139">
        <f t="shared" ref="R34:R36" si="77">+R21/$M$9</f>
        <v>0</v>
      </c>
      <c r="W34" s="139">
        <f t="shared" ref="W34:W36" si="78">+W21/$W$9</f>
        <v>0.15015015015015015</v>
      </c>
      <c r="AG34" s="139">
        <f t="shared" ref="AG34:AG36" si="79">+AG21/$AG$9</f>
        <v>0.16666666666666666</v>
      </c>
      <c r="AL34" s="139">
        <f t="shared" ref="AL34:AL36" si="80">+AL21/$AG$9</f>
        <v>0</v>
      </c>
      <c r="AQ34" s="139">
        <f t="shared" ref="AQ34:AQ36" si="81">+AQ21/$AQ$9</f>
        <v>0.15432098765432101</v>
      </c>
      <c r="AV34" s="139">
        <f t="shared" ref="AV34:AV36" si="82">+AV21/$AV$9</f>
        <v>0.13513513513513514</v>
      </c>
      <c r="BA34" s="139">
        <f t="shared" ref="BA34:BA36" si="83">+BA21/$BA$9</f>
        <v>1.0101010101010102</v>
      </c>
      <c r="BF34" s="139">
        <f t="shared" ref="BF34:BF36" si="84">+BF21/$BF$9</f>
        <v>0.1404494382022472</v>
      </c>
    </row>
    <row r="35" spans="3:58" hidden="1" x14ac:dyDescent="0.2">
      <c r="C35" s="76">
        <f t="shared" si="74"/>
        <v>0.14553990610328638</v>
      </c>
      <c r="H35" s="139">
        <f t="shared" si="75"/>
        <v>0.14160294534126311</v>
      </c>
      <c r="M35" s="139">
        <f t="shared" si="76"/>
        <v>0.14761904761904762</v>
      </c>
      <c r="R35" s="139">
        <f t="shared" si="77"/>
        <v>0</v>
      </c>
      <c r="W35" s="139">
        <f t="shared" si="78"/>
        <v>0.15015015015015015</v>
      </c>
      <c r="AG35" s="139">
        <f t="shared" si="79"/>
        <v>0.16666666666666666</v>
      </c>
      <c r="AL35" s="139">
        <f t="shared" si="80"/>
        <v>0</v>
      </c>
      <c r="AQ35" s="139">
        <f t="shared" si="81"/>
        <v>0.15432098765432101</v>
      </c>
      <c r="AV35" s="139">
        <f t="shared" si="82"/>
        <v>0.13513513513513514</v>
      </c>
      <c r="BA35" s="139">
        <f t="shared" si="83"/>
        <v>0</v>
      </c>
      <c r="BF35" s="139">
        <f t="shared" si="84"/>
        <v>0.1404494382022472</v>
      </c>
    </row>
    <row r="36" spans="3:58" hidden="1" x14ac:dyDescent="0.2">
      <c r="C36" s="76">
        <f>+C23/$C$9</f>
        <v>0.14553990610328638</v>
      </c>
      <c r="H36" s="139">
        <f t="shared" si="75"/>
        <v>0.14160294534126311</v>
      </c>
      <c r="M36" s="139">
        <f t="shared" si="76"/>
        <v>0.14285714285714285</v>
      </c>
      <c r="R36" s="139">
        <f t="shared" si="77"/>
        <v>0</v>
      </c>
      <c r="W36" s="139">
        <f t="shared" si="78"/>
        <v>0.15015015015015015</v>
      </c>
      <c r="AG36" s="139">
        <f t="shared" si="79"/>
        <v>0.16666666666666666</v>
      </c>
      <c r="AL36" s="139">
        <f t="shared" si="80"/>
        <v>0</v>
      </c>
      <c r="AQ36" s="139">
        <f t="shared" si="81"/>
        <v>0.15432098765432101</v>
      </c>
      <c r="AV36" s="139">
        <f t="shared" si="82"/>
        <v>0.13513513513513514</v>
      </c>
      <c r="BA36" s="139">
        <f t="shared" si="83"/>
        <v>0</v>
      </c>
      <c r="BF36" s="139">
        <f t="shared" si="84"/>
        <v>0.1404494382022472</v>
      </c>
    </row>
    <row r="37" spans="3:58" x14ac:dyDescent="0.2">
      <c r="C37" s="76">
        <f>+C10/$C$24</f>
        <v>4.2253521126760563E-2</v>
      </c>
    </row>
    <row r="38" spans="3:58" x14ac:dyDescent="0.2">
      <c r="C38" s="76">
        <f t="shared" ref="C38:C46" si="85">+C11/$C$24</f>
        <v>4.2253521126760563E-2</v>
      </c>
    </row>
    <row r="39" spans="3:58" x14ac:dyDescent="0.2">
      <c r="C39" s="76">
        <f t="shared" si="85"/>
        <v>9.8591549295774641E-2</v>
      </c>
    </row>
    <row r="40" spans="3:58" x14ac:dyDescent="0.2">
      <c r="C40" s="76">
        <f t="shared" si="85"/>
        <v>4.6948356807511735E-2</v>
      </c>
    </row>
    <row r="41" spans="3:58" x14ac:dyDescent="0.2">
      <c r="C41" s="76">
        <f t="shared" si="85"/>
        <v>9.8591549295774641E-2</v>
      </c>
    </row>
    <row r="42" spans="3:58" x14ac:dyDescent="0.2">
      <c r="C42" s="76">
        <f t="shared" si="85"/>
        <v>9.3896713615023469E-2</v>
      </c>
    </row>
    <row r="43" spans="3:58" x14ac:dyDescent="0.2">
      <c r="C43" s="76">
        <f t="shared" si="85"/>
        <v>9.3896713615023469E-2</v>
      </c>
    </row>
    <row r="44" spans="3:58" x14ac:dyDescent="0.2">
      <c r="C44" s="76">
        <f t="shared" si="85"/>
        <v>4.6948356807511735E-2</v>
      </c>
    </row>
    <row r="45" spans="3:58" x14ac:dyDescent="0.2">
      <c r="C45" s="76">
        <f t="shared" si="85"/>
        <v>0</v>
      </c>
    </row>
    <row r="46" spans="3:58" x14ac:dyDescent="0.2">
      <c r="C46" s="76">
        <f t="shared" si="85"/>
        <v>0</v>
      </c>
    </row>
    <row r="47" spans="3:58" x14ac:dyDescent="0.2">
      <c r="C47" s="76">
        <f>+C21/$C$24</f>
        <v>0.14553990610328638</v>
      </c>
    </row>
    <row r="48" spans="3:58" x14ac:dyDescent="0.2">
      <c r="C48" s="76">
        <f>+C22/$C$24</f>
        <v>0.14553990610328638</v>
      </c>
    </row>
    <row r="49" spans="3:3" x14ac:dyDescent="0.2">
      <c r="C49" s="76">
        <f>+C23/$C$24</f>
        <v>0.14553990610328638</v>
      </c>
    </row>
  </sheetData>
  <mergeCells count="24">
    <mergeCell ref="C2:G2"/>
    <mergeCell ref="M2:Q2"/>
    <mergeCell ref="H2:L2"/>
    <mergeCell ref="AG2:AK2"/>
    <mergeCell ref="D8:E8"/>
    <mergeCell ref="I8:J8"/>
    <mergeCell ref="N8:O8"/>
    <mergeCell ref="X8:Y8"/>
    <mergeCell ref="AH8:AI8"/>
    <mergeCell ref="R2:V2"/>
    <mergeCell ref="S8:T8"/>
    <mergeCell ref="BF2:BJ2"/>
    <mergeCell ref="W2:AA2"/>
    <mergeCell ref="AR8:AS8"/>
    <mergeCell ref="AW8:AX8"/>
    <mergeCell ref="BB8:BC8"/>
    <mergeCell ref="BG8:BH8"/>
    <mergeCell ref="AQ2:AU2"/>
    <mergeCell ref="AV2:AZ2"/>
    <mergeCell ref="BA2:BE2"/>
    <mergeCell ref="AB2:AF2"/>
    <mergeCell ref="AC8:AD8"/>
    <mergeCell ref="AL2:AP2"/>
    <mergeCell ref="AM8:AN8"/>
  </mergeCells>
  <pageMargins left="0.23622047244094491" right="0.23622047244094491" top="0.74803149606299213" bottom="0.74803149606299213" header="0.31496062992125984" footer="0.31496062992125984"/>
  <pageSetup scale="53" orientation="landscape" r:id="rId1"/>
  <ignoredErrors>
    <ignoredError sqref="AG24:AI24 AV24:AW24 AQ24:AR24 C24:D24 I24 N24 X24 BG24 BB24 AB24:AF24 R24:V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"/>
  <sheetViews>
    <sheetView topLeftCell="T1" zoomScale="90" zoomScaleNormal="90" zoomScalePageLayoutView="90" workbookViewId="0">
      <selection activeCell="X24" sqref="X24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3" width="5.83203125" style="80" customWidth="1"/>
    <col min="4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28"/>
      <c r="B1" s="209"/>
      <c r="C1" s="11">
        <v>500010575</v>
      </c>
      <c r="D1" s="12"/>
      <c r="E1" s="12"/>
      <c r="F1" s="12"/>
      <c r="G1" s="13"/>
      <c r="H1" s="11">
        <v>500010578</v>
      </c>
      <c r="I1" s="12"/>
      <c r="J1" s="12"/>
      <c r="K1" s="12"/>
      <c r="L1" s="13"/>
      <c r="M1" s="16">
        <v>500010577</v>
      </c>
      <c r="N1" s="12"/>
      <c r="O1" s="12"/>
      <c r="P1" s="12"/>
      <c r="Q1" s="14"/>
      <c r="R1" s="11">
        <v>500010597</v>
      </c>
      <c r="S1" s="12"/>
      <c r="T1" s="12"/>
      <c r="U1" s="12"/>
      <c r="V1" s="13"/>
      <c r="W1" s="16">
        <v>500007111</v>
      </c>
      <c r="X1" s="12"/>
      <c r="Y1" s="12"/>
      <c r="Z1" s="12"/>
      <c r="AA1" s="14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5000010753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3"/>
      <c r="AV1" s="16">
        <v>500010574</v>
      </c>
      <c r="AW1" s="12"/>
      <c r="AX1" s="12"/>
      <c r="AY1" s="12"/>
      <c r="AZ1" s="14"/>
      <c r="BA1" s="11">
        <v>500010631</v>
      </c>
      <c r="BB1" s="12"/>
      <c r="BC1" s="12"/>
      <c r="BD1" s="12"/>
      <c r="BE1" s="13"/>
      <c r="BF1" s="11"/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210" t="s">
        <v>1</v>
      </c>
      <c r="C2" s="248" t="s">
        <v>22</v>
      </c>
      <c r="D2" s="249"/>
      <c r="E2" s="249"/>
      <c r="F2" s="249"/>
      <c r="G2" s="250"/>
      <c r="H2" s="248" t="s">
        <v>24</v>
      </c>
      <c r="I2" s="249"/>
      <c r="J2" s="249"/>
      <c r="K2" s="249"/>
      <c r="L2" s="250"/>
      <c r="M2" s="249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50"/>
      <c r="W2" s="249" t="s">
        <v>52</v>
      </c>
      <c r="X2" s="249"/>
      <c r="Y2" s="249"/>
      <c r="Z2" s="249"/>
      <c r="AA2" s="249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51</v>
      </c>
      <c r="AM2" s="249"/>
      <c r="AN2" s="249"/>
      <c r="AO2" s="249"/>
      <c r="AP2" s="250"/>
      <c r="AQ2" s="248" t="s">
        <v>54</v>
      </c>
      <c r="AR2" s="249"/>
      <c r="AS2" s="249"/>
      <c r="AT2" s="249"/>
      <c r="AU2" s="250"/>
      <c r="AV2" s="249" t="s">
        <v>20</v>
      </c>
      <c r="AW2" s="249"/>
      <c r="AX2" s="249"/>
      <c r="AY2" s="249"/>
      <c r="AZ2" s="249"/>
      <c r="BA2" s="248" t="s">
        <v>27</v>
      </c>
      <c r="BB2" s="249"/>
      <c r="BC2" s="249"/>
      <c r="BD2" s="249"/>
      <c r="BE2" s="250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11">
        <v>201825</v>
      </c>
      <c r="C3" s="134">
        <v>62</v>
      </c>
      <c r="D3" s="135"/>
      <c r="E3" s="135"/>
      <c r="F3" s="135"/>
      <c r="G3" s="137"/>
      <c r="H3" s="134">
        <v>120</v>
      </c>
      <c r="I3" s="135"/>
      <c r="J3" s="135"/>
      <c r="K3" s="135"/>
      <c r="L3" s="137"/>
      <c r="M3" s="138">
        <v>46</v>
      </c>
      <c r="N3" s="135"/>
      <c r="O3" s="135"/>
      <c r="P3" s="135"/>
      <c r="Q3" s="136"/>
      <c r="R3" s="134">
        <v>0</v>
      </c>
      <c r="S3" s="135"/>
      <c r="T3" s="135"/>
      <c r="U3" s="135"/>
      <c r="V3" s="137"/>
      <c r="W3" s="138">
        <v>24</v>
      </c>
      <c r="X3" s="135"/>
      <c r="Y3" s="135"/>
      <c r="Z3" s="135"/>
      <c r="AA3" s="136"/>
      <c r="AB3" s="134"/>
      <c r="AC3" s="135"/>
      <c r="AD3" s="135"/>
      <c r="AE3" s="135"/>
      <c r="AF3" s="137"/>
      <c r="AG3" s="138">
        <v>29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4">
        <v>29</v>
      </c>
      <c r="AR3" s="135"/>
      <c r="AS3" s="135"/>
      <c r="AT3" s="135"/>
      <c r="AU3" s="137"/>
      <c r="AV3" s="138">
        <v>39</v>
      </c>
      <c r="AW3" s="135"/>
      <c r="AX3" s="135"/>
      <c r="AY3" s="135"/>
      <c r="AZ3" s="136"/>
      <c r="BA3" s="134">
        <v>0</v>
      </c>
      <c r="BB3" s="135"/>
      <c r="BC3" s="135"/>
      <c r="BD3" s="135"/>
      <c r="BE3" s="137"/>
      <c r="BF3" s="134">
        <v>73</v>
      </c>
      <c r="BG3" s="135"/>
      <c r="BH3" s="135"/>
      <c r="BI3" s="135"/>
      <c r="BJ3" s="137"/>
    </row>
    <row r="4" spans="1:62" s="182" customFormat="1" ht="12" x14ac:dyDescent="0.2">
      <c r="A4" s="175" t="s">
        <v>18</v>
      </c>
      <c r="B4" s="212"/>
      <c r="C4" s="184">
        <v>33516</v>
      </c>
      <c r="D4" s="178"/>
      <c r="E4" s="178"/>
      <c r="F4" s="177"/>
      <c r="G4" s="179"/>
      <c r="H4" s="184">
        <v>33488</v>
      </c>
      <c r="I4" s="178"/>
      <c r="J4" s="178"/>
      <c r="K4" s="177"/>
      <c r="L4" s="179"/>
      <c r="M4" s="184">
        <v>33515</v>
      </c>
      <c r="N4" s="178"/>
      <c r="O4" s="178"/>
      <c r="P4" s="177"/>
      <c r="Q4" s="179"/>
      <c r="R4" s="180"/>
      <c r="S4" s="178"/>
      <c r="T4" s="178"/>
      <c r="U4" s="177"/>
      <c r="V4" s="181"/>
      <c r="W4" s="184">
        <v>33570</v>
      </c>
      <c r="X4" s="178"/>
      <c r="Y4" s="178"/>
      <c r="Z4" s="177"/>
      <c r="AA4" s="179"/>
      <c r="AB4" s="180"/>
      <c r="AC4" s="178"/>
      <c r="AD4" s="178"/>
      <c r="AE4" s="177"/>
      <c r="AF4" s="181"/>
      <c r="AG4" s="184"/>
      <c r="AH4" s="184"/>
      <c r="AI4" s="178"/>
      <c r="AJ4" s="177"/>
      <c r="AK4" s="179"/>
      <c r="AL4" s="180"/>
      <c r="AM4" s="178"/>
      <c r="AN4" s="178"/>
      <c r="AO4" s="177"/>
      <c r="AP4" s="181"/>
      <c r="AQ4" s="180">
        <v>33554</v>
      </c>
      <c r="AR4" s="178"/>
      <c r="AS4" s="178"/>
      <c r="AT4" s="177"/>
      <c r="AU4" s="181"/>
      <c r="AV4" s="184">
        <v>33583</v>
      </c>
      <c r="AW4" s="178"/>
      <c r="AX4" s="178"/>
      <c r="AY4" s="177"/>
      <c r="AZ4" s="179"/>
      <c r="BA4" s="180"/>
      <c r="BB4" s="178"/>
      <c r="BC4" s="178"/>
      <c r="BD4" s="177"/>
      <c r="BE4" s="181"/>
      <c r="BF4" s="180">
        <v>33530</v>
      </c>
      <c r="BG4" s="178"/>
      <c r="BH4" s="178"/>
      <c r="BI4" s="177"/>
      <c r="BJ4" s="181"/>
    </row>
    <row r="5" spans="1:62" ht="13" x14ac:dyDescent="0.2">
      <c r="A5" s="29"/>
      <c r="C5" s="33"/>
      <c r="D5" s="34"/>
      <c r="E5" s="34"/>
      <c r="F5" s="35"/>
      <c r="G5" s="81"/>
      <c r="H5" s="33"/>
      <c r="I5" s="34"/>
      <c r="J5" s="34"/>
      <c r="K5" s="35"/>
      <c r="L5" s="81"/>
      <c r="M5" s="35"/>
      <c r="N5" s="34"/>
      <c r="O5" s="34"/>
      <c r="P5" s="35"/>
      <c r="Q5" s="35"/>
      <c r="R5" s="33"/>
      <c r="S5" s="34"/>
      <c r="T5" s="34"/>
      <c r="U5" s="35"/>
      <c r="V5" s="81"/>
      <c r="W5" s="35"/>
      <c r="X5" s="34"/>
      <c r="Y5" s="34"/>
      <c r="Z5" s="35"/>
      <c r="AA5" s="35"/>
      <c r="AB5" s="33"/>
      <c r="AC5" s="34"/>
      <c r="AD5" s="34"/>
      <c r="AE5" s="35"/>
      <c r="AF5" s="81"/>
      <c r="AG5" s="35"/>
      <c r="AH5" s="34"/>
      <c r="AI5" s="34"/>
      <c r="AJ5" s="35"/>
      <c r="AK5" s="35"/>
      <c r="AL5" s="33"/>
      <c r="AM5" s="34"/>
      <c r="AN5" s="34"/>
      <c r="AO5" s="35"/>
      <c r="AP5" s="81"/>
      <c r="AQ5" s="33"/>
      <c r="AR5" s="34"/>
      <c r="AS5" s="34"/>
      <c r="AT5" s="35"/>
      <c r="AU5" s="81"/>
      <c r="AV5" s="35"/>
      <c r="AW5" s="34"/>
      <c r="AX5" s="34"/>
      <c r="AY5" s="35"/>
      <c r="AZ5" s="35"/>
      <c r="BA5" s="33"/>
      <c r="BB5" s="34"/>
      <c r="BC5" s="34"/>
      <c r="BD5" s="35"/>
      <c r="BE5" s="81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13">
        <v>0.4</v>
      </c>
      <c r="C6" s="24">
        <f>+B6*C3</f>
        <v>24.8</v>
      </c>
      <c r="D6" s="23"/>
      <c r="E6" s="23"/>
      <c r="F6" s="23"/>
      <c r="G6" s="44"/>
      <c r="H6" s="24">
        <f>+B6*H3</f>
        <v>48</v>
      </c>
      <c r="I6" s="23"/>
      <c r="J6" s="23"/>
      <c r="K6" s="23"/>
      <c r="L6" s="44"/>
      <c r="M6" s="172">
        <f>+B6*M3</f>
        <v>18.400000000000002</v>
      </c>
      <c r="N6" s="23"/>
      <c r="O6" s="23"/>
      <c r="P6" s="23"/>
      <c r="Q6" s="43"/>
      <c r="R6" s="24">
        <f>+B6*R3</f>
        <v>0</v>
      </c>
      <c r="S6" s="23"/>
      <c r="T6" s="23"/>
      <c r="U6" s="23"/>
      <c r="V6" s="44"/>
      <c r="W6" s="172">
        <f>+B6*W3</f>
        <v>9.6000000000000014</v>
      </c>
      <c r="X6" s="23"/>
      <c r="Y6" s="23"/>
      <c r="Z6" s="23"/>
      <c r="AA6" s="43"/>
      <c r="AB6" s="24">
        <f>+B6*AB3</f>
        <v>0</v>
      </c>
      <c r="AC6" s="23"/>
      <c r="AD6" s="23"/>
      <c r="AE6" s="23"/>
      <c r="AF6" s="44"/>
      <c r="AG6" s="172">
        <f>+B6*AG3</f>
        <v>11.600000000000001</v>
      </c>
      <c r="AH6" s="23"/>
      <c r="AI6" s="23"/>
      <c r="AJ6" s="23"/>
      <c r="AK6" s="43"/>
      <c r="AL6" s="24">
        <f>+B6*AL3</f>
        <v>0</v>
      </c>
      <c r="AM6" s="23"/>
      <c r="AN6" s="23"/>
      <c r="AO6" s="23"/>
      <c r="AP6" s="44"/>
      <c r="AQ6" s="24">
        <f>+B6*AQ3</f>
        <v>11.600000000000001</v>
      </c>
      <c r="AR6" s="23"/>
      <c r="AS6" s="23"/>
      <c r="AT6" s="23"/>
      <c r="AU6" s="44"/>
      <c r="AV6" s="172">
        <f>+B6*AV3</f>
        <v>15.600000000000001</v>
      </c>
      <c r="AW6" s="23"/>
      <c r="AX6" s="23"/>
      <c r="AY6" s="23"/>
      <c r="AZ6" s="43"/>
      <c r="BA6" s="24">
        <f>+AU6*BA3</f>
        <v>0</v>
      </c>
      <c r="BB6" s="23"/>
      <c r="BC6" s="23"/>
      <c r="BD6" s="23"/>
      <c r="BE6" s="44"/>
      <c r="BF6" s="24">
        <f>+B6*BF3</f>
        <v>29.200000000000003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13">
        <v>0.6</v>
      </c>
      <c r="C7" s="24">
        <f>+B7*C3</f>
        <v>37.199999999999996</v>
      </c>
      <c r="D7" s="23"/>
      <c r="E7" s="23"/>
      <c r="F7" s="23"/>
      <c r="G7" s="44"/>
      <c r="H7" s="24">
        <f>+B7*H3</f>
        <v>72</v>
      </c>
      <c r="I7" s="23"/>
      <c r="J7" s="23"/>
      <c r="K7" s="23"/>
      <c r="L7" s="44"/>
      <c r="M7" s="172">
        <f>+B7*M3</f>
        <v>27.599999999999998</v>
      </c>
      <c r="N7" s="23"/>
      <c r="O7" s="23"/>
      <c r="P7" s="23"/>
      <c r="Q7" s="43"/>
      <c r="R7" s="24">
        <f>+B7*R3</f>
        <v>0</v>
      </c>
      <c r="S7" s="23"/>
      <c r="T7" s="23"/>
      <c r="U7" s="23"/>
      <c r="V7" s="44"/>
      <c r="W7" s="172">
        <f>+B7*W3</f>
        <v>14.399999999999999</v>
      </c>
      <c r="X7" s="23"/>
      <c r="Y7" s="23"/>
      <c r="Z7" s="23"/>
      <c r="AA7" s="43"/>
      <c r="AB7" s="24">
        <f>+B7*AB3</f>
        <v>0</v>
      </c>
      <c r="AC7" s="23"/>
      <c r="AD7" s="23"/>
      <c r="AE7" s="23"/>
      <c r="AF7" s="44"/>
      <c r="AG7" s="172">
        <f>+B7*AG3</f>
        <v>17.399999999999999</v>
      </c>
      <c r="AH7" s="23"/>
      <c r="AI7" s="23"/>
      <c r="AJ7" s="23"/>
      <c r="AK7" s="43"/>
      <c r="AL7" s="24">
        <f>+B7*AL3</f>
        <v>0</v>
      </c>
      <c r="AM7" s="23"/>
      <c r="AN7" s="23"/>
      <c r="AO7" s="23"/>
      <c r="AP7" s="44"/>
      <c r="AQ7" s="24">
        <f>+B7*AQ3</f>
        <v>17.399999999999999</v>
      </c>
      <c r="AR7" s="23"/>
      <c r="AS7" s="23"/>
      <c r="AT7" s="23"/>
      <c r="AU7" s="44"/>
      <c r="AV7" s="172">
        <f>+B7*AV3</f>
        <v>23.4</v>
      </c>
      <c r="AW7" s="23"/>
      <c r="AX7" s="23"/>
      <c r="AY7" s="23"/>
      <c r="AZ7" s="43"/>
      <c r="BA7" s="24">
        <f>+AU7*BA3</f>
        <v>0</v>
      </c>
      <c r="BB7" s="23"/>
      <c r="BC7" s="23"/>
      <c r="BD7" s="23"/>
      <c r="BE7" s="44"/>
      <c r="BF7" s="24">
        <f>+B7*BF3</f>
        <v>43.8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6"/>
      <c r="H8" s="161"/>
      <c r="I8" s="254"/>
      <c r="J8" s="255"/>
      <c r="K8" s="256"/>
      <c r="L8" s="86"/>
      <c r="M8" s="85"/>
      <c r="N8" s="254"/>
      <c r="O8" s="255"/>
      <c r="P8" s="256"/>
      <c r="Q8" s="85"/>
      <c r="R8" s="161"/>
      <c r="S8" s="254"/>
      <c r="T8" s="255"/>
      <c r="U8" s="256"/>
      <c r="V8" s="86"/>
      <c r="W8" s="245" t="s">
        <v>53</v>
      </c>
      <c r="X8" s="241"/>
      <c r="Y8" s="242"/>
      <c r="Z8" s="243"/>
      <c r="AA8" s="244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161"/>
      <c r="AR8" s="254"/>
      <c r="AS8" s="255"/>
      <c r="AT8" s="256"/>
      <c r="AU8" s="86"/>
      <c r="AV8" s="85"/>
      <c r="AW8" s="254"/>
      <c r="AX8" s="255"/>
      <c r="AY8" s="256"/>
      <c r="AZ8" s="85"/>
      <c r="BA8" s="161"/>
      <c r="BB8" s="254"/>
      <c r="BC8" s="255"/>
      <c r="BD8" s="256"/>
      <c r="BE8" s="86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214"/>
      <c r="C9" s="130">
        <f>+C7</f>
        <v>37.199999999999996</v>
      </c>
      <c r="D9" s="150">
        <v>43971</v>
      </c>
      <c r="E9" s="150"/>
      <c r="F9" s="131" t="s">
        <v>34</v>
      </c>
      <c r="G9" s="167" t="s">
        <v>19</v>
      </c>
      <c r="H9" s="130">
        <f>+H7</f>
        <v>72</v>
      </c>
      <c r="I9" s="150">
        <v>43971</v>
      </c>
      <c r="J9" s="150"/>
      <c r="K9" s="131" t="s">
        <v>34</v>
      </c>
      <c r="L9" s="167" t="s">
        <v>19</v>
      </c>
      <c r="M9" s="185">
        <f>+M7</f>
        <v>27.599999999999998</v>
      </c>
      <c r="N9" s="150">
        <v>43971</v>
      </c>
      <c r="O9" s="150"/>
      <c r="P9" s="131" t="s">
        <v>34</v>
      </c>
      <c r="Q9" s="169" t="s">
        <v>19</v>
      </c>
      <c r="R9" s="130">
        <f>+R7</f>
        <v>0</v>
      </c>
      <c r="S9" s="150"/>
      <c r="T9" s="150"/>
      <c r="U9" s="131" t="s">
        <v>34</v>
      </c>
      <c r="V9" s="167" t="s">
        <v>19</v>
      </c>
      <c r="W9" s="185">
        <v>700</v>
      </c>
      <c r="X9" s="150">
        <v>43971</v>
      </c>
      <c r="Y9" s="150"/>
      <c r="Z9" s="131" t="s">
        <v>34</v>
      </c>
      <c r="AA9" s="169" t="s">
        <v>19</v>
      </c>
      <c r="AB9" s="130">
        <f>+AB7</f>
        <v>0</v>
      </c>
      <c r="AC9" s="150"/>
      <c r="AD9" s="150"/>
      <c r="AE9" s="131" t="s">
        <v>34</v>
      </c>
      <c r="AF9" s="167" t="s">
        <v>19</v>
      </c>
      <c r="AG9" s="185">
        <f>+AG7</f>
        <v>17.399999999999999</v>
      </c>
      <c r="AH9" s="150">
        <v>43971</v>
      </c>
      <c r="AI9" s="150"/>
      <c r="AJ9" s="131" t="s">
        <v>34</v>
      </c>
      <c r="AK9" s="169" t="s">
        <v>19</v>
      </c>
      <c r="AL9" s="130">
        <f>+AL7</f>
        <v>0</v>
      </c>
      <c r="AM9" s="150"/>
      <c r="AN9" s="150"/>
      <c r="AO9" s="131" t="s">
        <v>34</v>
      </c>
      <c r="AP9" s="167" t="s">
        <v>19</v>
      </c>
      <c r="AQ9" s="130">
        <f>+AQ7</f>
        <v>17.399999999999999</v>
      </c>
      <c r="AR9" s="150">
        <v>43971</v>
      </c>
      <c r="AS9" s="150"/>
      <c r="AT9" s="131" t="s">
        <v>34</v>
      </c>
      <c r="AU9" s="167" t="s">
        <v>19</v>
      </c>
      <c r="AV9" s="185">
        <f>+AV7</f>
        <v>23.4</v>
      </c>
      <c r="AW9" s="150">
        <v>43971</v>
      </c>
      <c r="AX9" s="150"/>
      <c r="AY9" s="131" t="s">
        <v>34</v>
      </c>
      <c r="AZ9" s="169" t="s">
        <v>19</v>
      </c>
      <c r="BA9" s="130">
        <f>+BA7</f>
        <v>0</v>
      </c>
      <c r="BB9" s="150"/>
      <c r="BC9" s="150"/>
      <c r="BD9" s="131" t="s">
        <v>34</v>
      </c>
      <c r="BE9" s="167" t="s">
        <v>19</v>
      </c>
      <c r="BF9" s="130">
        <f>+BF7</f>
        <v>43.8</v>
      </c>
      <c r="BG9" s="150">
        <v>43971</v>
      </c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215"/>
      <c r="C10" s="90">
        <v>1.6887468030690533</v>
      </c>
      <c r="D10" s="96">
        <v>1.6887468030690533</v>
      </c>
      <c r="E10" s="96">
        <v>0</v>
      </c>
      <c r="F10" s="92">
        <v>0</v>
      </c>
      <c r="G10" s="187">
        <v>1.6887468030690533</v>
      </c>
      <c r="H10" s="90">
        <v>2.8062360801781736</v>
      </c>
      <c r="I10" s="96">
        <v>3</v>
      </c>
      <c r="J10" s="96">
        <v>0</v>
      </c>
      <c r="K10" s="92">
        <v>0</v>
      </c>
      <c r="L10" s="187">
        <v>0</v>
      </c>
      <c r="M10" s="90">
        <v>1.1828571428571428</v>
      </c>
      <c r="N10" s="96">
        <v>1.1828571428571428</v>
      </c>
      <c r="O10" s="96">
        <v>0</v>
      </c>
      <c r="P10" s="92">
        <v>0</v>
      </c>
      <c r="Q10" s="183">
        <v>1.1828571428571428</v>
      </c>
      <c r="R10" s="90">
        <v>0</v>
      </c>
      <c r="S10" s="96">
        <v>0</v>
      </c>
      <c r="T10" s="96">
        <v>0</v>
      </c>
      <c r="U10" s="92">
        <v>0</v>
      </c>
      <c r="V10" s="100">
        <v>0</v>
      </c>
      <c r="W10" s="90">
        <v>31.531531531531531</v>
      </c>
      <c r="X10" s="96">
        <v>31.531531531531531</v>
      </c>
      <c r="Y10" s="96">
        <v>0</v>
      </c>
      <c r="Z10" s="97">
        <v>0</v>
      </c>
      <c r="AA10" s="188">
        <v>31.531531531531531</v>
      </c>
      <c r="AB10" s="93">
        <v>0</v>
      </c>
      <c r="AC10" s="96">
        <v>0</v>
      </c>
      <c r="AD10" s="96">
        <v>0</v>
      </c>
      <c r="AE10" s="97">
        <v>0</v>
      </c>
      <c r="AF10" s="98">
        <v>0</v>
      </c>
      <c r="AG10" s="90">
        <v>0.52727272727272723</v>
      </c>
      <c r="AH10" s="96">
        <v>0.52727272727272723</v>
      </c>
      <c r="AI10" s="96">
        <v>0</v>
      </c>
      <c r="AJ10" s="92">
        <v>0</v>
      </c>
      <c r="AK10" s="183">
        <v>0.52727272727272723</v>
      </c>
      <c r="AL10" s="93">
        <v>0</v>
      </c>
      <c r="AM10" s="96">
        <v>0</v>
      </c>
      <c r="AN10" s="96">
        <v>0</v>
      </c>
      <c r="AO10" s="92">
        <v>0</v>
      </c>
      <c r="AP10" s="187">
        <v>0</v>
      </c>
      <c r="AQ10" s="90">
        <v>0.72819383259911885</v>
      </c>
      <c r="AR10" s="96">
        <v>0.72819383259911885</v>
      </c>
      <c r="AS10" s="96">
        <v>0</v>
      </c>
      <c r="AT10" s="92">
        <v>0</v>
      </c>
      <c r="AU10" s="187">
        <v>0.72819383259911885</v>
      </c>
      <c r="AV10" s="90">
        <v>0.695049504950495</v>
      </c>
      <c r="AW10" s="96">
        <v>0.695049504950495</v>
      </c>
      <c r="AX10" s="96">
        <v>0</v>
      </c>
      <c r="AY10" s="92">
        <v>0</v>
      </c>
      <c r="AZ10" s="99">
        <v>0.695049504950495</v>
      </c>
      <c r="BA10" s="93">
        <v>0</v>
      </c>
      <c r="BB10" s="91">
        <v>0</v>
      </c>
      <c r="BC10" s="96">
        <v>0</v>
      </c>
      <c r="BD10" s="92">
        <v>0</v>
      </c>
      <c r="BE10" s="100">
        <v>0</v>
      </c>
      <c r="BF10" s="90">
        <v>1.8269518716577537</v>
      </c>
      <c r="BG10" s="96">
        <v>1.8269518716577537</v>
      </c>
      <c r="BH10" s="96">
        <v>0</v>
      </c>
      <c r="BI10" s="92">
        <v>0</v>
      </c>
      <c r="BJ10" s="187">
        <v>1.8269518716577537</v>
      </c>
    </row>
    <row r="11" spans="1:62" ht="13" x14ac:dyDescent="0.2">
      <c r="A11" s="8" t="s">
        <v>6</v>
      </c>
      <c r="B11" s="216"/>
      <c r="C11" s="90">
        <v>1.6887468030690533</v>
      </c>
      <c r="D11" s="52">
        <v>1.6887468030690533</v>
      </c>
      <c r="E11" s="52">
        <v>0</v>
      </c>
      <c r="F11" s="92">
        <v>0</v>
      </c>
      <c r="G11" s="187">
        <v>1.6887468030690533</v>
      </c>
      <c r="H11" s="90">
        <v>2.8062360801781736</v>
      </c>
      <c r="I11" s="52">
        <v>3</v>
      </c>
      <c r="J11" s="52">
        <v>0</v>
      </c>
      <c r="K11" s="92">
        <v>0</v>
      </c>
      <c r="L11" s="187">
        <v>0</v>
      </c>
      <c r="M11" s="90">
        <v>1.1828571428571428</v>
      </c>
      <c r="N11" s="52">
        <v>1.1828571428571428</v>
      </c>
      <c r="O11" s="52">
        <v>0</v>
      </c>
      <c r="P11" s="48">
        <v>0</v>
      </c>
      <c r="Q11" s="183">
        <v>1.1828571428571428</v>
      </c>
      <c r="R11" s="90">
        <v>0</v>
      </c>
      <c r="S11" s="52">
        <v>0</v>
      </c>
      <c r="T11" s="52">
        <v>0</v>
      </c>
      <c r="U11" s="48">
        <v>0</v>
      </c>
      <c r="V11" s="38">
        <v>0</v>
      </c>
      <c r="W11" s="90">
        <v>33.633633633633636</v>
      </c>
      <c r="X11" s="52">
        <v>33.633633633633636</v>
      </c>
      <c r="Y11" s="52">
        <v>0</v>
      </c>
      <c r="Z11" s="53">
        <v>0</v>
      </c>
      <c r="AA11" s="189">
        <v>33.633633633633636</v>
      </c>
      <c r="AB11" s="93">
        <v>0</v>
      </c>
      <c r="AC11" s="52">
        <v>0</v>
      </c>
      <c r="AD11" s="52">
        <v>0</v>
      </c>
      <c r="AE11" s="97">
        <v>0</v>
      </c>
      <c r="AF11" s="98">
        <v>0</v>
      </c>
      <c r="AG11" s="90">
        <v>0.52727272727272723</v>
      </c>
      <c r="AH11" s="52">
        <v>0.52727272727272723</v>
      </c>
      <c r="AI11" s="52">
        <v>0</v>
      </c>
      <c r="AJ11" s="48">
        <v>0</v>
      </c>
      <c r="AK11" s="49">
        <v>0.52727272727272723</v>
      </c>
      <c r="AL11" s="93">
        <v>0</v>
      </c>
      <c r="AM11" s="52">
        <v>0</v>
      </c>
      <c r="AN11" s="52">
        <v>0</v>
      </c>
      <c r="AO11" s="48">
        <v>0</v>
      </c>
      <c r="AP11" s="236">
        <v>0</v>
      </c>
      <c r="AQ11" s="90">
        <v>0.72819383259911885</v>
      </c>
      <c r="AR11" s="52">
        <v>0.72819383259911885</v>
      </c>
      <c r="AS11" s="52">
        <v>0</v>
      </c>
      <c r="AT11" s="48">
        <v>0</v>
      </c>
      <c r="AU11" s="236">
        <v>0.72819383259911885</v>
      </c>
      <c r="AV11" s="90">
        <v>0.695049504950495</v>
      </c>
      <c r="AW11" s="52">
        <v>0.695049504950495</v>
      </c>
      <c r="AX11" s="52">
        <v>0</v>
      </c>
      <c r="AY11" s="48">
        <v>0</v>
      </c>
      <c r="AZ11" s="42">
        <v>0.695049504950495</v>
      </c>
      <c r="BA11" s="93">
        <v>0</v>
      </c>
      <c r="BB11" s="47">
        <v>0</v>
      </c>
      <c r="BC11" s="52">
        <v>0</v>
      </c>
      <c r="BD11" s="48">
        <v>0</v>
      </c>
      <c r="BE11" s="38">
        <v>0</v>
      </c>
      <c r="BF11" s="90">
        <v>1.8269518716577537</v>
      </c>
      <c r="BG11" s="52">
        <v>1.8269518716577537</v>
      </c>
      <c r="BH11" s="52">
        <v>0</v>
      </c>
      <c r="BI11" s="48">
        <v>0</v>
      </c>
      <c r="BJ11" s="236">
        <v>1.8269518716577537</v>
      </c>
    </row>
    <row r="12" spans="1:62" ht="13" x14ac:dyDescent="0.2">
      <c r="A12" s="8" t="s">
        <v>7</v>
      </c>
      <c r="B12" s="216"/>
      <c r="C12" s="90">
        <v>3.0207161125319688</v>
      </c>
      <c r="D12" s="52">
        <v>3.0207161125319688</v>
      </c>
      <c r="E12" s="52">
        <v>0</v>
      </c>
      <c r="F12" s="92">
        <v>0</v>
      </c>
      <c r="G12" s="187">
        <v>3.0207161125319688</v>
      </c>
      <c r="H12" s="90">
        <v>6.6280623608017812</v>
      </c>
      <c r="I12" s="52">
        <v>7</v>
      </c>
      <c r="J12" s="52">
        <v>0</v>
      </c>
      <c r="K12" s="92">
        <v>0</v>
      </c>
      <c r="L12" s="187">
        <v>0</v>
      </c>
      <c r="M12" s="90">
        <v>2.6285714285714281</v>
      </c>
      <c r="N12" s="52">
        <v>2.6285714285714281</v>
      </c>
      <c r="O12" s="52">
        <v>0</v>
      </c>
      <c r="P12" s="48">
        <v>0</v>
      </c>
      <c r="Q12" s="183">
        <v>2.6285714285714281</v>
      </c>
      <c r="R12" s="90">
        <v>0</v>
      </c>
      <c r="S12" s="52">
        <v>0</v>
      </c>
      <c r="T12" s="52">
        <v>0</v>
      </c>
      <c r="U12" s="48">
        <v>0</v>
      </c>
      <c r="V12" s="38">
        <v>0</v>
      </c>
      <c r="W12" s="90">
        <v>63.063063063063062</v>
      </c>
      <c r="X12" s="52">
        <v>63.063063063063062</v>
      </c>
      <c r="Y12" s="52">
        <v>0</v>
      </c>
      <c r="Z12" s="53">
        <v>0</v>
      </c>
      <c r="AA12" s="189">
        <v>63.063063063063062</v>
      </c>
      <c r="AB12" s="93">
        <v>0</v>
      </c>
      <c r="AC12" s="52">
        <v>0</v>
      </c>
      <c r="AD12" s="52">
        <v>0</v>
      </c>
      <c r="AE12" s="97">
        <v>0</v>
      </c>
      <c r="AF12" s="98">
        <v>0</v>
      </c>
      <c r="AG12" s="90">
        <v>0.96666666666666656</v>
      </c>
      <c r="AH12" s="52">
        <v>0.96666666666666656</v>
      </c>
      <c r="AI12" s="52">
        <v>0</v>
      </c>
      <c r="AJ12" s="48">
        <v>0</v>
      </c>
      <c r="AK12" s="49">
        <v>0.96666666666666656</v>
      </c>
      <c r="AL12" s="93">
        <v>0</v>
      </c>
      <c r="AM12" s="52">
        <v>0</v>
      </c>
      <c r="AN12" s="52">
        <v>0</v>
      </c>
      <c r="AO12" s="48">
        <v>0</v>
      </c>
      <c r="AP12" s="236">
        <v>0</v>
      </c>
      <c r="AQ12" s="90">
        <v>1.2647577092511011</v>
      </c>
      <c r="AR12" s="52">
        <v>1.2647577092511011</v>
      </c>
      <c r="AS12" s="52">
        <v>0</v>
      </c>
      <c r="AT12" s="48">
        <v>0</v>
      </c>
      <c r="AU12" s="236">
        <v>1.2647577092511011</v>
      </c>
      <c r="AV12" s="90">
        <v>1.6217821782178219</v>
      </c>
      <c r="AW12" s="52">
        <v>1.6217821782178219</v>
      </c>
      <c r="AX12" s="52">
        <v>0</v>
      </c>
      <c r="AY12" s="48">
        <v>0</v>
      </c>
      <c r="AZ12" s="42">
        <v>1.6217821782178219</v>
      </c>
      <c r="BA12" s="93">
        <v>0</v>
      </c>
      <c r="BB12" s="47">
        <v>0</v>
      </c>
      <c r="BC12" s="52">
        <v>0</v>
      </c>
      <c r="BD12" s="48">
        <v>0</v>
      </c>
      <c r="BE12" s="38">
        <v>0</v>
      </c>
      <c r="BF12" s="90">
        <v>3.5602139037433154</v>
      </c>
      <c r="BG12" s="52">
        <v>3.5602139037433154</v>
      </c>
      <c r="BH12" s="52">
        <v>0</v>
      </c>
      <c r="BI12" s="48">
        <v>0</v>
      </c>
      <c r="BJ12" s="236">
        <v>3.5602139037433154</v>
      </c>
    </row>
    <row r="13" spans="1:62" ht="13" x14ac:dyDescent="0.2">
      <c r="A13" s="8" t="s">
        <v>8</v>
      </c>
      <c r="B13" s="216"/>
      <c r="C13" s="90">
        <v>1.7363171355498719</v>
      </c>
      <c r="D13" s="52">
        <v>1.7363171355498719</v>
      </c>
      <c r="E13" s="52">
        <v>0</v>
      </c>
      <c r="F13" s="92">
        <v>0</v>
      </c>
      <c r="G13" s="187">
        <v>1.7363171355498719</v>
      </c>
      <c r="H13" s="90">
        <v>2.8329621380846324</v>
      </c>
      <c r="I13" s="52">
        <v>3</v>
      </c>
      <c r="J13" s="52">
        <v>0</v>
      </c>
      <c r="K13" s="92">
        <v>0</v>
      </c>
      <c r="L13" s="187">
        <v>0</v>
      </c>
      <c r="M13" s="90">
        <v>1.3142857142857141</v>
      </c>
      <c r="N13" s="52">
        <v>1.3142857142857141</v>
      </c>
      <c r="O13" s="52">
        <v>0</v>
      </c>
      <c r="P13" s="48">
        <v>0</v>
      </c>
      <c r="Q13" s="183">
        <v>1.3142857142857141</v>
      </c>
      <c r="R13" s="90">
        <v>0</v>
      </c>
      <c r="S13" s="52">
        <v>0</v>
      </c>
      <c r="T13" s="52">
        <v>0</v>
      </c>
      <c r="U13" s="48">
        <v>0</v>
      </c>
      <c r="V13" s="38">
        <v>0</v>
      </c>
      <c r="W13" s="90">
        <v>33.633633633633636</v>
      </c>
      <c r="X13" s="52">
        <v>33.633633633633636</v>
      </c>
      <c r="Y13" s="52">
        <v>0</v>
      </c>
      <c r="Z13" s="53">
        <v>0</v>
      </c>
      <c r="AA13" s="189">
        <v>33.633633633633636</v>
      </c>
      <c r="AB13" s="93">
        <v>0</v>
      </c>
      <c r="AC13" s="52">
        <v>0</v>
      </c>
      <c r="AD13" s="52">
        <v>0</v>
      </c>
      <c r="AE13" s="97">
        <v>0</v>
      </c>
      <c r="AF13" s="98">
        <v>0</v>
      </c>
      <c r="AG13" s="90">
        <v>0.61515151515151512</v>
      </c>
      <c r="AH13" s="52">
        <v>0.61515151515151512</v>
      </c>
      <c r="AI13" s="52">
        <v>0</v>
      </c>
      <c r="AJ13" s="48">
        <v>0</v>
      </c>
      <c r="AK13" s="49">
        <v>0.61515151515151512</v>
      </c>
      <c r="AL13" s="93">
        <v>0</v>
      </c>
      <c r="AM13" s="52">
        <v>0</v>
      </c>
      <c r="AN13" s="52">
        <v>0</v>
      </c>
      <c r="AO13" s="48">
        <v>0</v>
      </c>
      <c r="AP13" s="236">
        <v>0</v>
      </c>
      <c r="AQ13" s="90">
        <v>0.76651982378854622</v>
      </c>
      <c r="AR13" s="52">
        <v>0.76651982378854622</v>
      </c>
      <c r="AS13" s="52">
        <v>0</v>
      </c>
      <c r="AT13" s="48">
        <v>0</v>
      </c>
      <c r="AU13" s="236">
        <v>0.76651982378854622</v>
      </c>
      <c r="AV13" s="90">
        <v>1.1584158415841583</v>
      </c>
      <c r="AW13" s="52">
        <v>1.1584158415841583</v>
      </c>
      <c r="AX13" s="52">
        <v>0</v>
      </c>
      <c r="AY13" s="48">
        <v>0</v>
      </c>
      <c r="AZ13" s="42">
        <v>1.1584158415841583</v>
      </c>
      <c r="BA13" s="93">
        <v>0</v>
      </c>
      <c r="BB13" s="47">
        <v>0</v>
      </c>
      <c r="BC13" s="52">
        <v>0</v>
      </c>
      <c r="BD13" s="48">
        <v>0</v>
      </c>
      <c r="BE13" s="38">
        <v>0</v>
      </c>
      <c r="BF13" s="90">
        <v>1.8269518716577537</v>
      </c>
      <c r="BG13" s="52">
        <v>1.8269518716577537</v>
      </c>
      <c r="BH13" s="52">
        <v>0</v>
      </c>
      <c r="BI13" s="48">
        <v>0</v>
      </c>
      <c r="BJ13" s="236">
        <v>1.8269518716577537</v>
      </c>
    </row>
    <row r="14" spans="1:62" ht="13" x14ac:dyDescent="0.2">
      <c r="A14" s="8" t="s">
        <v>9</v>
      </c>
      <c r="B14" s="216"/>
      <c r="C14" s="90">
        <v>3.0207161125319688</v>
      </c>
      <c r="D14" s="52">
        <v>3.0207161125319688</v>
      </c>
      <c r="E14" s="52">
        <v>0</v>
      </c>
      <c r="F14" s="92">
        <v>0</v>
      </c>
      <c r="G14" s="187">
        <v>3.0207161125319688</v>
      </c>
      <c r="H14" s="90">
        <v>6.6280623608017812</v>
      </c>
      <c r="I14" s="52">
        <v>7</v>
      </c>
      <c r="J14" s="52">
        <v>0</v>
      </c>
      <c r="K14" s="92">
        <v>0</v>
      </c>
      <c r="L14" s="187">
        <v>0</v>
      </c>
      <c r="M14" s="90">
        <v>2.6285714285714281</v>
      </c>
      <c r="N14" s="52">
        <v>2.6285714285714281</v>
      </c>
      <c r="O14" s="52">
        <v>0</v>
      </c>
      <c r="P14" s="48">
        <v>0</v>
      </c>
      <c r="Q14" s="183">
        <v>2.6285714285714281</v>
      </c>
      <c r="R14" s="90">
        <v>0</v>
      </c>
      <c r="S14" s="52">
        <v>0</v>
      </c>
      <c r="T14" s="52">
        <v>0</v>
      </c>
      <c r="U14" s="48">
        <v>0</v>
      </c>
      <c r="V14" s="38">
        <v>0</v>
      </c>
      <c r="W14" s="90">
        <v>63.063063063063062</v>
      </c>
      <c r="X14" s="52">
        <v>63.063063063063062</v>
      </c>
      <c r="Y14" s="52">
        <v>0</v>
      </c>
      <c r="Z14" s="53">
        <v>0</v>
      </c>
      <c r="AA14" s="189">
        <v>63.063063063063062</v>
      </c>
      <c r="AB14" s="93">
        <v>0</v>
      </c>
      <c r="AC14" s="52">
        <v>0</v>
      </c>
      <c r="AD14" s="52">
        <v>0</v>
      </c>
      <c r="AE14" s="97">
        <v>0</v>
      </c>
      <c r="AF14" s="98">
        <v>0</v>
      </c>
      <c r="AG14" s="90">
        <v>0.96666666666666656</v>
      </c>
      <c r="AH14" s="52">
        <v>0.96666666666666656</v>
      </c>
      <c r="AI14" s="52">
        <v>0</v>
      </c>
      <c r="AJ14" s="48">
        <v>0</v>
      </c>
      <c r="AK14" s="49">
        <v>0.96666666666666656</v>
      </c>
      <c r="AL14" s="93">
        <v>0</v>
      </c>
      <c r="AM14" s="52">
        <v>0</v>
      </c>
      <c r="AN14" s="52">
        <v>0</v>
      </c>
      <c r="AO14" s="48">
        <v>0</v>
      </c>
      <c r="AP14" s="236">
        <v>0</v>
      </c>
      <c r="AQ14" s="90">
        <v>1.1497797356828192</v>
      </c>
      <c r="AR14" s="52">
        <v>1.1497797356828192</v>
      </c>
      <c r="AS14" s="52">
        <v>0</v>
      </c>
      <c r="AT14" s="48">
        <v>0</v>
      </c>
      <c r="AU14" s="236">
        <v>1.1497797356828192</v>
      </c>
      <c r="AV14" s="90">
        <v>1.6217821782178219</v>
      </c>
      <c r="AW14" s="52">
        <v>1.6217821782178219</v>
      </c>
      <c r="AX14" s="52">
        <v>0</v>
      </c>
      <c r="AY14" s="48">
        <v>0</v>
      </c>
      <c r="AZ14" s="42">
        <v>1.6217821782178219</v>
      </c>
      <c r="BA14" s="93">
        <v>0</v>
      </c>
      <c r="BB14" s="47">
        <v>0</v>
      </c>
      <c r="BC14" s="52">
        <v>0</v>
      </c>
      <c r="BD14" s="48">
        <v>0</v>
      </c>
      <c r="BE14" s="38">
        <v>0</v>
      </c>
      <c r="BF14" s="90">
        <v>3.5602139037433154</v>
      </c>
      <c r="BG14" s="52">
        <v>3.5602139037433154</v>
      </c>
      <c r="BH14" s="52">
        <v>0</v>
      </c>
      <c r="BI14" s="48">
        <v>0</v>
      </c>
      <c r="BJ14" s="236">
        <v>3.5602139037433154</v>
      </c>
    </row>
    <row r="15" spans="1:62" ht="13" x14ac:dyDescent="0.2">
      <c r="A15" s="8" t="s">
        <v>10</v>
      </c>
      <c r="B15" s="216"/>
      <c r="C15" s="90">
        <v>2.9731457800511505</v>
      </c>
      <c r="D15" s="52">
        <v>2.9731457800511505</v>
      </c>
      <c r="E15" s="52">
        <v>0</v>
      </c>
      <c r="F15" s="92">
        <v>0</v>
      </c>
      <c r="G15" s="187">
        <v>2.9731457800511505</v>
      </c>
      <c r="H15" s="90">
        <v>6.5746102449888646</v>
      </c>
      <c r="I15" s="52">
        <v>7</v>
      </c>
      <c r="J15" s="52">
        <v>0</v>
      </c>
      <c r="K15" s="92">
        <v>0</v>
      </c>
      <c r="L15" s="187">
        <v>0</v>
      </c>
      <c r="M15" s="90">
        <v>2.6285714285714281</v>
      </c>
      <c r="N15" s="52">
        <v>2.6285714285714281</v>
      </c>
      <c r="O15" s="52">
        <v>0</v>
      </c>
      <c r="P15" s="48">
        <v>0</v>
      </c>
      <c r="Q15" s="183">
        <v>2.6285714285714281</v>
      </c>
      <c r="R15" s="90">
        <v>0</v>
      </c>
      <c r="S15" s="52">
        <v>0</v>
      </c>
      <c r="T15" s="52">
        <v>0</v>
      </c>
      <c r="U15" s="48">
        <v>0</v>
      </c>
      <c r="V15" s="38">
        <v>0</v>
      </c>
      <c r="W15" s="90">
        <v>63.063063063063062</v>
      </c>
      <c r="X15" s="52">
        <v>63.063063063063062</v>
      </c>
      <c r="Y15" s="52">
        <v>0</v>
      </c>
      <c r="Z15" s="53">
        <v>0</v>
      </c>
      <c r="AA15" s="189">
        <v>63.063063063063062</v>
      </c>
      <c r="AB15" s="93">
        <v>0</v>
      </c>
      <c r="AC15" s="52">
        <v>0</v>
      </c>
      <c r="AD15" s="52">
        <v>0</v>
      </c>
      <c r="AE15" s="97">
        <v>0</v>
      </c>
      <c r="AF15" s="98">
        <v>0</v>
      </c>
      <c r="AG15" s="90">
        <v>0.96666666666666656</v>
      </c>
      <c r="AH15" s="52">
        <v>0.96666666666666656</v>
      </c>
      <c r="AI15" s="52">
        <v>0</v>
      </c>
      <c r="AJ15" s="48">
        <v>0</v>
      </c>
      <c r="AK15" s="49">
        <v>0.96666666666666656</v>
      </c>
      <c r="AL15" s="93">
        <v>0</v>
      </c>
      <c r="AM15" s="52">
        <v>0</v>
      </c>
      <c r="AN15" s="52">
        <v>0</v>
      </c>
      <c r="AO15" s="48">
        <v>0</v>
      </c>
      <c r="AP15" s="236">
        <v>0</v>
      </c>
      <c r="AQ15" s="90">
        <v>1.2647577092511011</v>
      </c>
      <c r="AR15" s="52">
        <v>1.2647577092511011</v>
      </c>
      <c r="AS15" s="52">
        <v>0</v>
      </c>
      <c r="AT15" s="48">
        <v>0</v>
      </c>
      <c r="AU15" s="236">
        <v>1.2647577092511011</v>
      </c>
      <c r="AV15" s="90">
        <v>1.6217821782178219</v>
      </c>
      <c r="AW15" s="52">
        <v>1.6217821782178219</v>
      </c>
      <c r="AX15" s="52">
        <v>0</v>
      </c>
      <c r="AY15" s="48">
        <v>0</v>
      </c>
      <c r="AZ15" s="42">
        <v>1.6217821782178219</v>
      </c>
      <c r="BA15" s="93">
        <v>0</v>
      </c>
      <c r="BB15" s="47">
        <v>0</v>
      </c>
      <c r="BC15" s="52">
        <v>0</v>
      </c>
      <c r="BD15" s="48">
        <v>0</v>
      </c>
      <c r="BE15" s="38">
        <v>0</v>
      </c>
      <c r="BF15" s="90">
        <v>3.5602139037433154</v>
      </c>
      <c r="BG15" s="52">
        <v>3.5602139037433154</v>
      </c>
      <c r="BH15" s="52">
        <v>0</v>
      </c>
      <c r="BI15" s="48">
        <v>0</v>
      </c>
      <c r="BJ15" s="236">
        <v>3.5602139037433154</v>
      </c>
    </row>
    <row r="16" spans="1:62" ht="13" x14ac:dyDescent="0.2">
      <c r="A16" s="8" t="s">
        <v>11</v>
      </c>
      <c r="B16" s="216"/>
      <c r="C16" s="90">
        <v>2.9731457800511505</v>
      </c>
      <c r="D16" s="52">
        <v>2.9731457800511505</v>
      </c>
      <c r="E16" s="52">
        <v>0</v>
      </c>
      <c r="F16" s="92">
        <v>0</v>
      </c>
      <c r="G16" s="187">
        <v>2.9731457800511505</v>
      </c>
      <c r="H16" s="90">
        <v>6.6280623608017812</v>
      </c>
      <c r="I16" s="52">
        <v>7</v>
      </c>
      <c r="J16" s="52">
        <v>0</v>
      </c>
      <c r="K16" s="92">
        <v>0</v>
      </c>
      <c r="L16" s="187">
        <v>0</v>
      </c>
      <c r="M16" s="90">
        <v>2.6285714285714281</v>
      </c>
      <c r="N16" s="52">
        <v>2.6285714285714281</v>
      </c>
      <c r="O16" s="52">
        <v>0</v>
      </c>
      <c r="P16" s="48">
        <v>0</v>
      </c>
      <c r="Q16" s="183">
        <v>2.6285714285714281</v>
      </c>
      <c r="R16" s="90">
        <v>0</v>
      </c>
      <c r="S16" s="52">
        <v>0</v>
      </c>
      <c r="T16" s="52">
        <v>0</v>
      </c>
      <c r="U16" s="48">
        <v>0</v>
      </c>
      <c r="V16" s="38">
        <v>0</v>
      </c>
      <c r="W16" s="90">
        <v>63.063063063063062</v>
      </c>
      <c r="X16" s="52">
        <v>63.063063063063062</v>
      </c>
      <c r="Y16" s="52">
        <v>0</v>
      </c>
      <c r="Z16" s="53">
        <v>0</v>
      </c>
      <c r="AA16" s="189">
        <v>63.063063063063062</v>
      </c>
      <c r="AB16" s="93">
        <v>0</v>
      </c>
      <c r="AC16" s="52">
        <v>0</v>
      </c>
      <c r="AD16" s="52">
        <v>0</v>
      </c>
      <c r="AE16" s="97">
        <v>0</v>
      </c>
      <c r="AF16" s="98">
        <v>0</v>
      </c>
      <c r="AG16" s="90">
        <v>0.96666666666666656</v>
      </c>
      <c r="AH16" s="52">
        <v>0.96666666666666656</v>
      </c>
      <c r="AI16" s="52">
        <v>0</v>
      </c>
      <c r="AJ16" s="48">
        <v>0</v>
      </c>
      <c r="AK16" s="49">
        <v>0.96666666666666656</v>
      </c>
      <c r="AL16" s="93">
        <v>0</v>
      </c>
      <c r="AM16" s="52">
        <v>0</v>
      </c>
      <c r="AN16" s="52">
        <v>0</v>
      </c>
      <c r="AO16" s="48">
        <v>0</v>
      </c>
      <c r="AP16" s="236">
        <v>0</v>
      </c>
      <c r="AQ16" s="90">
        <v>1.2647577092511011</v>
      </c>
      <c r="AR16" s="52">
        <v>1.2647577092511011</v>
      </c>
      <c r="AS16" s="52">
        <v>0</v>
      </c>
      <c r="AT16" s="48">
        <v>0</v>
      </c>
      <c r="AU16" s="236">
        <v>1.2647577092511011</v>
      </c>
      <c r="AV16" s="90">
        <v>1.6217821782178219</v>
      </c>
      <c r="AW16" s="52">
        <v>1.6217821782178219</v>
      </c>
      <c r="AX16" s="52">
        <v>0</v>
      </c>
      <c r="AY16" s="48">
        <v>0</v>
      </c>
      <c r="AZ16" s="42">
        <v>1.6217821782178219</v>
      </c>
      <c r="BA16" s="93">
        <v>0</v>
      </c>
      <c r="BB16" s="47">
        <v>0</v>
      </c>
      <c r="BC16" s="52">
        <v>0</v>
      </c>
      <c r="BD16" s="48">
        <v>0</v>
      </c>
      <c r="BE16" s="38">
        <v>0</v>
      </c>
      <c r="BF16" s="90">
        <v>3.5602139037433154</v>
      </c>
      <c r="BG16" s="52">
        <v>3.5602139037433154</v>
      </c>
      <c r="BH16" s="52">
        <v>0</v>
      </c>
      <c r="BI16" s="48">
        <v>0</v>
      </c>
      <c r="BJ16" s="236">
        <v>3.5602139037433154</v>
      </c>
    </row>
    <row r="17" spans="1:62" ht="13" x14ac:dyDescent="0.2">
      <c r="A17" s="8" t="s">
        <v>12</v>
      </c>
      <c r="B17" s="216"/>
      <c r="C17" s="90">
        <v>1.7363171355498719</v>
      </c>
      <c r="D17" s="52">
        <v>1.7363171355498719</v>
      </c>
      <c r="E17" s="52">
        <v>0</v>
      </c>
      <c r="F17" s="92">
        <v>0</v>
      </c>
      <c r="G17" s="187">
        <v>1.7363171355498719</v>
      </c>
      <c r="H17" s="90">
        <v>2.8062360801781736</v>
      </c>
      <c r="I17" s="52">
        <v>3</v>
      </c>
      <c r="J17" s="52">
        <v>0</v>
      </c>
      <c r="K17" s="92">
        <v>0</v>
      </c>
      <c r="L17" s="187">
        <v>0</v>
      </c>
      <c r="M17" s="90">
        <v>1.3142857142857141</v>
      </c>
      <c r="N17" s="52">
        <v>1.3142857142857141</v>
      </c>
      <c r="O17" s="52">
        <v>0</v>
      </c>
      <c r="P17" s="48">
        <v>0</v>
      </c>
      <c r="Q17" s="183">
        <v>1.3142857142857141</v>
      </c>
      <c r="R17" s="90">
        <v>0</v>
      </c>
      <c r="S17" s="52">
        <v>0</v>
      </c>
      <c r="T17" s="52">
        <v>0</v>
      </c>
      <c r="U17" s="48">
        <v>0</v>
      </c>
      <c r="V17" s="38">
        <v>0</v>
      </c>
      <c r="W17" s="90">
        <v>33.633633633633636</v>
      </c>
      <c r="X17" s="52">
        <v>33.633633633633636</v>
      </c>
      <c r="Y17" s="52">
        <v>0</v>
      </c>
      <c r="Z17" s="53">
        <v>0</v>
      </c>
      <c r="AA17" s="189">
        <v>33.633633633633636</v>
      </c>
      <c r="AB17" s="93">
        <v>0</v>
      </c>
      <c r="AC17" s="52">
        <v>0</v>
      </c>
      <c r="AD17" s="52">
        <v>0</v>
      </c>
      <c r="AE17" s="97">
        <v>0</v>
      </c>
      <c r="AF17" s="98">
        <v>0</v>
      </c>
      <c r="AG17" s="90">
        <v>0.61515151515151512</v>
      </c>
      <c r="AH17" s="52">
        <v>0.61515151515151512</v>
      </c>
      <c r="AI17" s="52">
        <v>0</v>
      </c>
      <c r="AJ17" s="48">
        <v>0</v>
      </c>
      <c r="AK17" s="49">
        <v>0.61515151515151512</v>
      </c>
      <c r="AL17" s="93">
        <v>0</v>
      </c>
      <c r="AM17" s="52">
        <v>0</v>
      </c>
      <c r="AN17" s="52">
        <v>0</v>
      </c>
      <c r="AO17" s="48">
        <v>0</v>
      </c>
      <c r="AP17" s="236">
        <v>0</v>
      </c>
      <c r="AQ17" s="90">
        <v>0.76651982378854622</v>
      </c>
      <c r="AR17" s="52">
        <v>0.76651982378854622</v>
      </c>
      <c r="AS17" s="52">
        <v>0</v>
      </c>
      <c r="AT17" s="48">
        <v>0</v>
      </c>
      <c r="AU17" s="236">
        <v>0.76651982378854622</v>
      </c>
      <c r="AV17" s="90">
        <v>0.92673267326732667</v>
      </c>
      <c r="AW17" s="52">
        <v>0.92673267326732667</v>
      </c>
      <c r="AX17" s="52">
        <v>0</v>
      </c>
      <c r="AY17" s="48">
        <v>0</v>
      </c>
      <c r="AZ17" s="42">
        <v>0.92673267326732667</v>
      </c>
      <c r="BA17" s="93">
        <v>0</v>
      </c>
      <c r="BB17" s="47">
        <v>0</v>
      </c>
      <c r="BC17" s="52">
        <v>0</v>
      </c>
      <c r="BD17" s="48">
        <v>0</v>
      </c>
      <c r="BE17" s="38">
        <v>0</v>
      </c>
      <c r="BF17" s="90">
        <v>1.8269518716577537</v>
      </c>
      <c r="BG17" s="52">
        <v>1.8269518716577537</v>
      </c>
      <c r="BH17" s="52">
        <v>0</v>
      </c>
      <c r="BI17" s="48">
        <v>0</v>
      </c>
      <c r="BJ17" s="236">
        <v>1.8269518716577537</v>
      </c>
    </row>
    <row r="18" spans="1:62" ht="13" x14ac:dyDescent="0.2">
      <c r="A18" s="8" t="s">
        <v>29</v>
      </c>
      <c r="B18" s="216"/>
      <c r="C18" s="90">
        <v>3.2585677749360609</v>
      </c>
      <c r="D18" s="52">
        <v>3.2585677749360609</v>
      </c>
      <c r="E18" s="52">
        <v>0</v>
      </c>
      <c r="F18" s="92">
        <v>0</v>
      </c>
      <c r="G18" s="187">
        <v>3.2585677749360609</v>
      </c>
      <c r="H18" s="90">
        <v>6.0133630289532292</v>
      </c>
      <c r="I18" s="52">
        <v>6</v>
      </c>
      <c r="J18" s="52">
        <v>0</v>
      </c>
      <c r="K18" s="92">
        <v>0</v>
      </c>
      <c r="L18" s="187">
        <v>0</v>
      </c>
      <c r="M18" s="90">
        <v>0</v>
      </c>
      <c r="N18" s="52">
        <v>0</v>
      </c>
      <c r="O18" s="52">
        <v>0</v>
      </c>
      <c r="P18" s="48">
        <v>0</v>
      </c>
      <c r="Q18" s="183">
        <v>0</v>
      </c>
      <c r="R18" s="90">
        <v>0</v>
      </c>
      <c r="S18" s="52">
        <v>0</v>
      </c>
      <c r="T18" s="52">
        <v>0</v>
      </c>
      <c r="U18" s="48">
        <v>0</v>
      </c>
      <c r="V18" s="38">
        <v>0</v>
      </c>
      <c r="W18" s="90">
        <v>0</v>
      </c>
      <c r="X18" s="52">
        <v>0</v>
      </c>
      <c r="Y18" s="52">
        <v>0</v>
      </c>
      <c r="Z18" s="53">
        <v>0</v>
      </c>
      <c r="AA18" s="189">
        <v>0</v>
      </c>
      <c r="AB18" s="93">
        <v>0</v>
      </c>
      <c r="AC18" s="52">
        <v>0</v>
      </c>
      <c r="AD18" s="52">
        <v>0</v>
      </c>
      <c r="AE18" s="97">
        <v>0</v>
      </c>
      <c r="AF18" s="98">
        <v>0</v>
      </c>
      <c r="AG18" s="90">
        <v>1.5818181818181818</v>
      </c>
      <c r="AH18" s="52">
        <v>1.5818181818181818</v>
      </c>
      <c r="AI18" s="52">
        <v>0</v>
      </c>
      <c r="AJ18" s="48">
        <v>0</v>
      </c>
      <c r="AK18" s="49">
        <v>1.5818181818181818</v>
      </c>
      <c r="AL18" s="93">
        <v>0</v>
      </c>
      <c r="AM18" s="52">
        <v>0</v>
      </c>
      <c r="AN18" s="52">
        <v>0</v>
      </c>
      <c r="AO18" s="48">
        <v>0</v>
      </c>
      <c r="AP18" s="236">
        <v>0</v>
      </c>
      <c r="AQ18" s="90">
        <v>1.7246696035242288</v>
      </c>
      <c r="AR18" s="52">
        <v>1.7246696035242288</v>
      </c>
      <c r="AS18" s="52">
        <v>0</v>
      </c>
      <c r="AT18" s="48">
        <v>0</v>
      </c>
      <c r="AU18" s="236">
        <v>1.7246696035242288</v>
      </c>
      <c r="AV18" s="90">
        <v>1.6217821782178219</v>
      </c>
      <c r="AW18" s="52">
        <v>1.6217821782178219</v>
      </c>
      <c r="AX18" s="52">
        <v>0</v>
      </c>
      <c r="AY18" s="48">
        <v>0</v>
      </c>
      <c r="AZ18" s="42">
        <v>1.6217821782178219</v>
      </c>
      <c r="BA18" s="93">
        <v>0</v>
      </c>
      <c r="BB18" s="47">
        <v>0</v>
      </c>
      <c r="BC18" s="52">
        <v>0</v>
      </c>
      <c r="BD18" s="48">
        <v>0</v>
      </c>
      <c r="BE18" s="38">
        <v>0</v>
      </c>
      <c r="BF18" s="90">
        <v>3.4665240641711228</v>
      </c>
      <c r="BG18" s="52">
        <v>3.4665240641711228</v>
      </c>
      <c r="BH18" s="52">
        <v>0</v>
      </c>
      <c r="BI18" s="48">
        <v>0</v>
      </c>
      <c r="BJ18" s="236">
        <v>3.4665240641711228</v>
      </c>
    </row>
    <row r="19" spans="1:62" ht="13" x14ac:dyDescent="0.2">
      <c r="A19" s="8" t="s">
        <v>30</v>
      </c>
      <c r="B19" s="216"/>
      <c r="C19" s="90">
        <v>0.11892583120204601</v>
      </c>
      <c r="D19" s="52">
        <v>0.11892583120204601</v>
      </c>
      <c r="E19" s="52">
        <v>0</v>
      </c>
      <c r="F19" s="92">
        <v>0</v>
      </c>
      <c r="G19" s="187">
        <v>0.11892583120204601</v>
      </c>
      <c r="H19" s="90">
        <v>0.6146993318485523</v>
      </c>
      <c r="I19" s="52">
        <v>1</v>
      </c>
      <c r="J19" s="52">
        <v>0</v>
      </c>
      <c r="K19" s="92">
        <v>0</v>
      </c>
      <c r="L19" s="187">
        <v>0</v>
      </c>
      <c r="M19" s="90">
        <v>0</v>
      </c>
      <c r="N19" s="52">
        <v>0</v>
      </c>
      <c r="O19" s="52">
        <v>0</v>
      </c>
      <c r="P19" s="48">
        <v>0</v>
      </c>
      <c r="Q19" s="183">
        <v>0</v>
      </c>
      <c r="R19" s="90">
        <v>0</v>
      </c>
      <c r="S19" s="52">
        <v>0</v>
      </c>
      <c r="T19" s="52">
        <v>0</v>
      </c>
      <c r="U19" s="48">
        <v>0</v>
      </c>
      <c r="V19" s="38">
        <v>0</v>
      </c>
      <c r="W19" s="90">
        <v>0</v>
      </c>
      <c r="X19" s="52">
        <v>0</v>
      </c>
      <c r="Y19" s="52">
        <v>0</v>
      </c>
      <c r="Z19" s="53">
        <v>0</v>
      </c>
      <c r="AA19" s="189">
        <v>0</v>
      </c>
      <c r="AB19" s="93">
        <v>0</v>
      </c>
      <c r="AC19" s="52">
        <v>0</v>
      </c>
      <c r="AD19" s="52">
        <v>0</v>
      </c>
      <c r="AE19" s="97">
        <v>0</v>
      </c>
      <c r="AF19" s="98">
        <v>0</v>
      </c>
      <c r="AG19" s="90">
        <v>0.43939393939393934</v>
      </c>
      <c r="AH19" s="52">
        <v>0.43939393939393934</v>
      </c>
      <c r="AI19" s="52">
        <v>0</v>
      </c>
      <c r="AJ19" s="48">
        <v>0</v>
      </c>
      <c r="AK19" s="49">
        <v>0.43939393939393934</v>
      </c>
      <c r="AL19" s="93">
        <v>0</v>
      </c>
      <c r="AM19" s="52">
        <v>0</v>
      </c>
      <c r="AN19" s="52">
        <v>0</v>
      </c>
      <c r="AO19" s="48">
        <v>0</v>
      </c>
      <c r="AP19" s="236">
        <v>0</v>
      </c>
      <c r="AQ19" s="90">
        <v>0.26828193832599118</v>
      </c>
      <c r="AR19" s="52">
        <v>0.26828193832599118</v>
      </c>
      <c r="AS19" s="52">
        <v>0</v>
      </c>
      <c r="AT19" s="48">
        <v>0</v>
      </c>
      <c r="AU19" s="236">
        <v>0.26828193832599118</v>
      </c>
      <c r="AV19" s="90">
        <v>0</v>
      </c>
      <c r="AW19" s="52">
        <v>0</v>
      </c>
      <c r="AX19" s="52">
        <v>0</v>
      </c>
      <c r="AY19" s="48">
        <v>0</v>
      </c>
      <c r="AZ19" s="42">
        <v>0</v>
      </c>
      <c r="BA19" s="93">
        <v>0</v>
      </c>
      <c r="BB19" s="47">
        <v>0</v>
      </c>
      <c r="BC19" s="52">
        <v>0</v>
      </c>
      <c r="BD19" s="48">
        <v>0</v>
      </c>
      <c r="BE19" s="38">
        <v>0</v>
      </c>
      <c r="BF19" s="90">
        <v>0.93689839572192501</v>
      </c>
      <c r="BG19" s="52">
        <v>0.93689839572192501</v>
      </c>
      <c r="BH19" s="52">
        <v>0</v>
      </c>
      <c r="BI19" s="48">
        <v>0</v>
      </c>
      <c r="BJ19" s="236">
        <v>0.93689839572192501</v>
      </c>
    </row>
    <row r="20" spans="1:62" ht="13" x14ac:dyDescent="0.2">
      <c r="A20" s="8" t="s">
        <v>43</v>
      </c>
      <c r="B20" s="216"/>
      <c r="C20" s="90">
        <v>0</v>
      </c>
      <c r="D20" s="52">
        <v>0</v>
      </c>
      <c r="E20" s="52">
        <v>0</v>
      </c>
      <c r="F20" s="92">
        <v>0</v>
      </c>
      <c r="G20" s="187">
        <v>0</v>
      </c>
      <c r="H20" s="90">
        <v>0</v>
      </c>
      <c r="I20" s="52">
        <v>0</v>
      </c>
      <c r="J20" s="52">
        <v>0</v>
      </c>
      <c r="K20" s="92">
        <v>0</v>
      </c>
      <c r="L20" s="187">
        <v>0</v>
      </c>
      <c r="M20" s="90">
        <v>0</v>
      </c>
      <c r="N20" s="52">
        <v>0</v>
      </c>
      <c r="O20" s="52">
        <v>0</v>
      </c>
      <c r="P20" s="48">
        <v>0</v>
      </c>
      <c r="Q20" s="183">
        <v>0</v>
      </c>
      <c r="R20" s="90">
        <v>0</v>
      </c>
      <c r="S20" s="52">
        <v>0</v>
      </c>
      <c r="T20" s="52">
        <v>0</v>
      </c>
      <c r="U20" s="48">
        <v>0</v>
      </c>
      <c r="V20" s="38">
        <v>0</v>
      </c>
      <c r="W20" s="90">
        <v>0</v>
      </c>
      <c r="X20" s="52">
        <v>0</v>
      </c>
      <c r="Y20" s="52">
        <v>0</v>
      </c>
      <c r="Z20" s="53">
        <v>0</v>
      </c>
      <c r="AA20" s="189">
        <v>0</v>
      </c>
      <c r="AB20" s="93">
        <v>0</v>
      </c>
      <c r="AC20" s="52">
        <v>0</v>
      </c>
      <c r="AD20" s="52">
        <v>0</v>
      </c>
      <c r="AE20" s="97">
        <v>0</v>
      </c>
      <c r="AF20" s="98">
        <v>0</v>
      </c>
      <c r="AG20" s="90">
        <v>0</v>
      </c>
      <c r="AH20" s="52">
        <v>0</v>
      </c>
      <c r="AI20" s="52">
        <v>0</v>
      </c>
      <c r="AJ20" s="48">
        <v>0</v>
      </c>
      <c r="AK20" s="49">
        <v>0</v>
      </c>
      <c r="AL20" s="93">
        <v>0</v>
      </c>
      <c r="AM20" s="52">
        <v>0</v>
      </c>
      <c r="AN20" s="52">
        <v>0</v>
      </c>
      <c r="AO20" s="48">
        <v>0</v>
      </c>
      <c r="AP20" s="236">
        <v>0</v>
      </c>
      <c r="AQ20" s="90">
        <v>0</v>
      </c>
      <c r="AR20" s="52">
        <v>0</v>
      </c>
      <c r="AS20" s="52">
        <v>0</v>
      </c>
      <c r="AT20" s="48">
        <v>0</v>
      </c>
      <c r="AU20" s="236">
        <v>0</v>
      </c>
      <c r="AV20" s="90">
        <v>0</v>
      </c>
      <c r="AW20" s="52">
        <v>0</v>
      </c>
      <c r="AX20" s="52">
        <v>0</v>
      </c>
      <c r="AY20" s="48">
        <v>0</v>
      </c>
      <c r="AZ20" s="42">
        <v>0</v>
      </c>
      <c r="BA20" s="93">
        <v>0</v>
      </c>
      <c r="BB20" s="47">
        <v>0</v>
      </c>
      <c r="BC20" s="52">
        <v>0</v>
      </c>
      <c r="BD20" s="48">
        <v>0</v>
      </c>
      <c r="BE20" s="38">
        <v>0</v>
      </c>
      <c r="BF20" s="90">
        <v>0</v>
      </c>
      <c r="BG20" s="52">
        <v>0</v>
      </c>
      <c r="BH20" s="52">
        <v>0</v>
      </c>
      <c r="BI20" s="48">
        <v>0</v>
      </c>
      <c r="BJ20" s="236">
        <v>0</v>
      </c>
    </row>
    <row r="21" spans="1:62" ht="13" x14ac:dyDescent="0.2">
      <c r="A21" s="239" t="s">
        <v>13</v>
      </c>
      <c r="B21" s="216"/>
      <c r="C21" s="90">
        <v>4.9948849104859327</v>
      </c>
      <c r="D21" s="52">
        <v>4.9948849104859327</v>
      </c>
      <c r="E21" s="52">
        <v>0</v>
      </c>
      <c r="F21" s="92">
        <v>0</v>
      </c>
      <c r="G21" s="187">
        <v>4.9948849104859327</v>
      </c>
      <c r="H21" s="90">
        <v>9.2204899777282847</v>
      </c>
      <c r="I21" s="52">
        <v>9</v>
      </c>
      <c r="J21" s="52">
        <v>0</v>
      </c>
      <c r="K21" s="92">
        <v>0</v>
      </c>
      <c r="L21" s="187">
        <v>0</v>
      </c>
      <c r="M21" s="90">
        <v>4.0742857142857138</v>
      </c>
      <c r="N21" s="52">
        <v>4.0742857142857138</v>
      </c>
      <c r="O21" s="52">
        <v>0</v>
      </c>
      <c r="P21" s="48">
        <v>0</v>
      </c>
      <c r="Q21" s="183">
        <v>4.0742857142857138</v>
      </c>
      <c r="R21" s="90">
        <v>0</v>
      </c>
      <c r="S21" s="52">
        <v>0</v>
      </c>
      <c r="T21" s="52">
        <v>0</v>
      </c>
      <c r="U21" s="48">
        <v>0</v>
      </c>
      <c r="V21" s="38">
        <v>0</v>
      </c>
      <c r="W21" s="90">
        <v>105.10510510510511</v>
      </c>
      <c r="X21" s="52">
        <v>105.10510510510511</v>
      </c>
      <c r="Y21" s="52">
        <v>0</v>
      </c>
      <c r="Z21" s="53">
        <v>0</v>
      </c>
      <c r="AA21" s="189">
        <v>105.10510510510511</v>
      </c>
      <c r="AB21" s="93">
        <v>0</v>
      </c>
      <c r="AC21" s="52">
        <v>0</v>
      </c>
      <c r="AD21" s="52">
        <v>0</v>
      </c>
      <c r="AE21" s="97">
        <v>0</v>
      </c>
      <c r="AF21" s="98">
        <v>0</v>
      </c>
      <c r="AG21" s="90">
        <v>3.0757575757575757</v>
      </c>
      <c r="AH21" s="52">
        <v>3.0757575757575757</v>
      </c>
      <c r="AI21" s="52">
        <v>0</v>
      </c>
      <c r="AJ21" s="48">
        <v>0</v>
      </c>
      <c r="AK21" s="49">
        <v>3.0757575757575757</v>
      </c>
      <c r="AL21" s="93">
        <v>0</v>
      </c>
      <c r="AM21" s="52">
        <v>0</v>
      </c>
      <c r="AN21" s="52">
        <v>0</v>
      </c>
      <c r="AO21" s="48">
        <v>0</v>
      </c>
      <c r="AP21" s="236">
        <v>0</v>
      </c>
      <c r="AQ21" s="90">
        <v>2.4911894273127753</v>
      </c>
      <c r="AR21" s="52">
        <v>2.4911894273127753</v>
      </c>
      <c r="AS21" s="52">
        <v>0</v>
      </c>
      <c r="AT21" s="48">
        <v>0</v>
      </c>
      <c r="AU21" s="236">
        <v>2.4911894273127753</v>
      </c>
      <c r="AV21" s="90">
        <v>5.7920792079207919</v>
      </c>
      <c r="AW21" s="52">
        <v>5.7920792079207919</v>
      </c>
      <c r="AX21" s="52">
        <v>0</v>
      </c>
      <c r="AY21" s="48">
        <v>0</v>
      </c>
      <c r="AZ21" s="42">
        <v>5.7920792079207919</v>
      </c>
      <c r="BA21" s="93">
        <v>0</v>
      </c>
      <c r="BB21" s="47">
        <v>0</v>
      </c>
      <c r="BC21" s="52">
        <v>0</v>
      </c>
      <c r="BD21" s="48">
        <v>0</v>
      </c>
      <c r="BE21" s="38">
        <v>0</v>
      </c>
      <c r="BF21" s="90">
        <v>5.9493048128342245</v>
      </c>
      <c r="BG21" s="52">
        <v>5.9493048128342245</v>
      </c>
      <c r="BH21" s="52">
        <v>0</v>
      </c>
      <c r="BI21" s="48">
        <v>0</v>
      </c>
      <c r="BJ21" s="236">
        <v>5.9493048128342245</v>
      </c>
    </row>
    <row r="22" spans="1:62" ht="13" x14ac:dyDescent="0.2">
      <c r="A22" s="239" t="s">
        <v>14</v>
      </c>
      <c r="B22" s="216"/>
      <c r="C22" s="90">
        <v>4.9948849104859327</v>
      </c>
      <c r="D22" s="52">
        <v>4.9948849104859327</v>
      </c>
      <c r="E22" s="52">
        <v>0</v>
      </c>
      <c r="F22" s="92">
        <v>0</v>
      </c>
      <c r="G22" s="187">
        <v>4.9948849104859327</v>
      </c>
      <c r="H22" s="90">
        <v>9.2204899777282847</v>
      </c>
      <c r="I22" s="52">
        <v>9</v>
      </c>
      <c r="J22" s="52">
        <v>0</v>
      </c>
      <c r="K22" s="92">
        <v>0</v>
      </c>
      <c r="L22" s="187">
        <v>0</v>
      </c>
      <c r="M22" s="90">
        <v>4.0742857142857138</v>
      </c>
      <c r="N22" s="52">
        <v>4.0742857142857138</v>
      </c>
      <c r="O22" s="52">
        <v>0</v>
      </c>
      <c r="P22" s="103">
        <v>0</v>
      </c>
      <c r="Q22" s="183">
        <v>4.0742857142857138</v>
      </c>
      <c r="R22" s="90">
        <v>0</v>
      </c>
      <c r="S22" s="52">
        <v>0</v>
      </c>
      <c r="T22" s="52">
        <v>0</v>
      </c>
      <c r="U22" s="103">
        <v>0</v>
      </c>
      <c r="V22" s="38">
        <v>0</v>
      </c>
      <c r="W22" s="90">
        <v>105.10510510510511</v>
      </c>
      <c r="X22" s="52">
        <v>105.10510510510511</v>
      </c>
      <c r="Y22" s="52">
        <v>0</v>
      </c>
      <c r="Z22" s="104">
        <v>0</v>
      </c>
      <c r="AA22" s="189">
        <v>105.10510510510511</v>
      </c>
      <c r="AB22" s="93">
        <v>0</v>
      </c>
      <c r="AC22" s="52">
        <v>0</v>
      </c>
      <c r="AD22" s="52">
        <v>0</v>
      </c>
      <c r="AE22" s="97">
        <v>0</v>
      </c>
      <c r="AF22" s="98">
        <v>0</v>
      </c>
      <c r="AG22" s="90">
        <v>3.0757575757575757</v>
      </c>
      <c r="AH22" s="52">
        <v>3.0757575757575757</v>
      </c>
      <c r="AI22" s="52">
        <v>0</v>
      </c>
      <c r="AJ22" s="48">
        <v>0</v>
      </c>
      <c r="AK22" s="49">
        <v>3.0757575757575757</v>
      </c>
      <c r="AL22" s="93">
        <v>0</v>
      </c>
      <c r="AM22" s="52">
        <v>0</v>
      </c>
      <c r="AN22" s="52">
        <v>0</v>
      </c>
      <c r="AO22" s="48">
        <v>0</v>
      </c>
      <c r="AP22" s="236">
        <v>0</v>
      </c>
      <c r="AQ22" s="90">
        <v>2.4911894273127753</v>
      </c>
      <c r="AR22" s="52">
        <v>2.4911894273127753</v>
      </c>
      <c r="AS22" s="52">
        <v>0</v>
      </c>
      <c r="AT22" s="48">
        <v>0</v>
      </c>
      <c r="AU22" s="236">
        <v>2.4911894273127753</v>
      </c>
      <c r="AV22" s="90">
        <v>3.0118811881188119</v>
      </c>
      <c r="AW22" s="52">
        <v>3.0118811881188119</v>
      </c>
      <c r="AX22" s="52">
        <v>0</v>
      </c>
      <c r="AY22" s="48">
        <v>0</v>
      </c>
      <c r="AZ22" s="42">
        <v>3.0118811881188119</v>
      </c>
      <c r="BA22" s="93">
        <v>0</v>
      </c>
      <c r="BB22" s="47">
        <v>0</v>
      </c>
      <c r="BC22" s="52">
        <v>0</v>
      </c>
      <c r="BD22" s="103">
        <v>0</v>
      </c>
      <c r="BE22" s="38">
        <v>0</v>
      </c>
      <c r="BF22" s="90">
        <v>5.9493048128342245</v>
      </c>
      <c r="BG22" s="52">
        <v>5.9493048128342245</v>
      </c>
      <c r="BH22" s="52">
        <v>0</v>
      </c>
      <c r="BI22" s="48">
        <v>0</v>
      </c>
      <c r="BJ22" s="236">
        <v>5.9493048128342245</v>
      </c>
    </row>
    <row r="23" spans="1:62" ht="14" thickBot="1" x14ac:dyDescent="0.25">
      <c r="A23" s="83" t="s">
        <v>15</v>
      </c>
      <c r="B23" s="217"/>
      <c r="C23" s="90">
        <v>4.9948849104859327</v>
      </c>
      <c r="D23" s="52">
        <v>4.9948849104859327</v>
      </c>
      <c r="E23" s="52">
        <v>0</v>
      </c>
      <c r="F23" s="92">
        <v>0</v>
      </c>
      <c r="G23" s="187">
        <v>4.9948849104859327</v>
      </c>
      <c r="H23" s="90">
        <v>9.2204899777282847</v>
      </c>
      <c r="I23" s="52">
        <v>9</v>
      </c>
      <c r="J23" s="52">
        <v>0</v>
      </c>
      <c r="K23" s="92">
        <v>0</v>
      </c>
      <c r="L23" s="187">
        <v>0</v>
      </c>
      <c r="M23" s="90">
        <v>3.9428571428571422</v>
      </c>
      <c r="N23" s="52">
        <v>3.9428571428571422</v>
      </c>
      <c r="O23" s="52">
        <v>0</v>
      </c>
      <c r="P23" s="235">
        <v>0</v>
      </c>
      <c r="Q23" s="183">
        <v>3.9428571428571422</v>
      </c>
      <c r="R23" s="90">
        <v>0</v>
      </c>
      <c r="S23" s="52">
        <v>0</v>
      </c>
      <c r="T23" s="52">
        <v>0</v>
      </c>
      <c r="U23" s="48">
        <v>0</v>
      </c>
      <c r="V23" s="38">
        <v>0</v>
      </c>
      <c r="W23" s="90">
        <v>105.10510510510511</v>
      </c>
      <c r="X23" s="52">
        <v>105.10510510510511</v>
      </c>
      <c r="Y23" s="52">
        <v>0</v>
      </c>
      <c r="Z23" s="53">
        <v>0</v>
      </c>
      <c r="AA23" s="190">
        <v>105.10510510510511</v>
      </c>
      <c r="AB23" s="93">
        <v>0</v>
      </c>
      <c r="AC23" s="52">
        <v>0</v>
      </c>
      <c r="AD23" s="52">
        <v>0</v>
      </c>
      <c r="AE23" s="97">
        <v>0</v>
      </c>
      <c r="AF23" s="98">
        <v>0</v>
      </c>
      <c r="AG23" s="90">
        <v>3.0757575757575757</v>
      </c>
      <c r="AH23" s="52">
        <v>3.0757575757575757</v>
      </c>
      <c r="AI23" s="52">
        <v>0</v>
      </c>
      <c r="AJ23" s="48">
        <v>0</v>
      </c>
      <c r="AK23" s="49">
        <v>3.0757575757575757</v>
      </c>
      <c r="AL23" s="93">
        <v>0</v>
      </c>
      <c r="AM23" s="52">
        <v>0</v>
      </c>
      <c r="AN23" s="52">
        <v>0</v>
      </c>
      <c r="AO23" s="48">
        <v>0</v>
      </c>
      <c r="AP23" s="236">
        <v>0</v>
      </c>
      <c r="AQ23" s="90">
        <v>2.4911894273127753</v>
      </c>
      <c r="AR23" s="52">
        <v>2.4911894273127753</v>
      </c>
      <c r="AS23" s="52">
        <v>0</v>
      </c>
      <c r="AT23" s="48">
        <v>0</v>
      </c>
      <c r="AU23" s="236">
        <v>2.4911894273127753</v>
      </c>
      <c r="AV23" s="90">
        <v>3.0118811881188119</v>
      </c>
      <c r="AW23" s="52">
        <v>3.0118811881188119</v>
      </c>
      <c r="AX23" s="52">
        <v>0</v>
      </c>
      <c r="AY23" s="48">
        <v>0</v>
      </c>
      <c r="AZ23" s="42">
        <v>3.0118811881188119</v>
      </c>
      <c r="BA23" s="93">
        <v>0</v>
      </c>
      <c r="BB23" s="47">
        <v>0</v>
      </c>
      <c r="BC23" s="52">
        <v>0</v>
      </c>
      <c r="BD23" s="48">
        <v>0</v>
      </c>
      <c r="BE23" s="38">
        <v>0</v>
      </c>
      <c r="BF23" s="90">
        <v>5.9493048128342245</v>
      </c>
      <c r="BG23" s="52">
        <v>5.9493048128342245</v>
      </c>
      <c r="BH23" s="52">
        <v>0</v>
      </c>
      <c r="BI23" s="48">
        <v>0</v>
      </c>
      <c r="BJ23" s="236">
        <v>5.9493048128342245</v>
      </c>
    </row>
    <row r="24" spans="1:62" s="9" customFormat="1" ht="14" thickBot="1" x14ac:dyDescent="0.25">
      <c r="A24" s="17" t="s">
        <v>17</v>
      </c>
      <c r="B24" s="218"/>
      <c r="C24" s="102">
        <f t="shared" ref="C24:BJ24" si="0">SUM(C10:C23)</f>
        <v>37.200000000000003</v>
      </c>
      <c r="D24" s="102">
        <f t="shared" si="0"/>
        <v>37.200000000000003</v>
      </c>
      <c r="E24" s="60">
        <f t="shared" si="0"/>
        <v>0</v>
      </c>
      <c r="F24" s="102">
        <f t="shared" si="0"/>
        <v>0</v>
      </c>
      <c r="G24" s="246">
        <f t="shared" si="0"/>
        <v>37.200000000000003</v>
      </c>
      <c r="H24" s="102">
        <f t="shared" si="0"/>
        <v>72</v>
      </c>
      <c r="I24" s="60">
        <f t="shared" si="0"/>
        <v>74</v>
      </c>
      <c r="J24" s="60">
        <f t="shared" si="0"/>
        <v>0</v>
      </c>
      <c r="K24" s="102">
        <f t="shared" si="0"/>
        <v>0</v>
      </c>
      <c r="L24" s="69">
        <f t="shared" si="0"/>
        <v>0</v>
      </c>
      <c r="M24" s="102">
        <f t="shared" si="0"/>
        <v>27.599999999999998</v>
      </c>
      <c r="N24" s="102">
        <f t="shared" si="0"/>
        <v>27.599999999999998</v>
      </c>
      <c r="O24" s="60">
        <f t="shared" si="0"/>
        <v>0</v>
      </c>
      <c r="P24" s="102">
        <f t="shared" si="0"/>
        <v>0</v>
      </c>
      <c r="Q24" s="102">
        <f t="shared" si="0"/>
        <v>27.599999999999998</v>
      </c>
      <c r="R24" s="60">
        <f t="shared" si="0"/>
        <v>0</v>
      </c>
      <c r="S24" s="60">
        <f t="shared" si="0"/>
        <v>0</v>
      </c>
      <c r="T24" s="60">
        <f t="shared" si="0"/>
        <v>0</v>
      </c>
      <c r="U24" s="60">
        <f t="shared" si="0"/>
        <v>0</v>
      </c>
      <c r="V24" s="60">
        <f t="shared" si="0"/>
        <v>0</v>
      </c>
      <c r="W24" s="102">
        <f>SUM(W10:W23)</f>
        <v>700</v>
      </c>
      <c r="X24" s="102">
        <f>SUM(X10:X23)</f>
        <v>700</v>
      </c>
      <c r="Y24" s="102">
        <f t="shared" si="0"/>
        <v>0</v>
      </c>
      <c r="Z24" s="102">
        <f t="shared" si="0"/>
        <v>0</v>
      </c>
      <c r="AA24" s="208">
        <f t="shared" si="0"/>
        <v>700</v>
      </c>
      <c r="AB24" s="102">
        <f t="shared" si="0"/>
        <v>0</v>
      </c>
      <c r="AC24" s="60">
        <f t="shared" si="0"/>
        <v>0</v>
      </c>
      <c r="AD24" s="60">
        <f t="shared" si="0"/>
        <v>0</v>
      </c>
      <c r="AE24" s="102">
        <f t="shared" si="0"/>
        <v>0</v>
      </c>
      <c r="AF24" s="69">
        <f t="shared" si="0"/>
        <v>0</v>
      </c>
      <c r="AG24" s="192">
        <f t="shared" si="0"/>
        <v>17.399999999999999</v>
      </c>
      <c r="AH24" s="192">
        <f t="shared" si="0"/>
        <v>17.399999999999999</v>
      </c>
      <c r="AI24" s="192"/>
      <c r="AJ24" s="62">
        <f t="shared" si="0"/>
        <v>0</v>
      </c>
      <c r="AK24" s="247">
        <f t="shared" si="0"/>
        <v>17.399999999999999</v>
      </c>
      <c r="AL24" s="102">
        <f t="shared" si="0"/>
        <v>0</v>
      </c>
      <c r="AM24" s="66">
        <f t="shared" si="0"/>
        <v>0</v>
      </c>
      <c r="AN24" s="66"/>
      <c r="AO24" s="62">
        <f t="shared" ref="AO24:AP24" si="1">SUM(AO10:AO23)</f>
        <v>0</v>
      </c>
      <c r="AP24" s="65">
        <f t="shared" si="1"/>
        <v>0</v>
      </c>
      <c r="AQ24" s="102">
        <f t="shared" si="0"/>
        <v>17.399999999999999</v>
      </c>
      <c r="AR24" s="102">
        <f t="shared" si="0"/>
        <v>17.399999999999999</v>
      </c>
      <c r="AS24" s="102">
        <f t="shared" si="0"/>
        <v>0</v>
      </c>
      <c r="AT24" s="102">
        <f t="shared" si="0"/>
        <v>0</v>
      </c>
      <c r="AU24" s="246">
        <f t="shared" si="0"/>
        <v>17.399999999999999</v>
      </c>
      <c r="AV24" s="102">
        <f t="shared" si="0"/>
        <v>23.400000000000006</v>
      </c>
      <c r="AW24" s="102">
        <f t="shared" si="0"/>
        <v>23.400000000000006</v>
      </c>
      <c r="AX24" s="102">
        <f t="shared" si="0"/>
        <v>0</v>
      </c>
      <c r="AY24" s="102">
        <f t="shared" si="0"/>
        <v>0</v>
      </c>
      <c r="AZ24" s="102">
        <f t="shared" si="0"/>
        <v>23.400000000000006</v>
      </c>
      <c r="BA24" s="60">
        <f t="shared" si="0"/>
        <v>0</v>
      </c>
      <c r="BB24" s="60">
        <f t="shared" si="0"/>
        <v>0</v>
      </c>
      <c r="BC24" s="60">
        <f t="shared" si="0"/>
        <v>0</v>
      </c>
      <c r="BD24" s="60">
        <f t="shared" si="0"/>
        <v>0</v>
      </c>
      <c r="BE24" s="60">
        <f t="shared" si="0"/>
        <v>0</v>
      </c>
      <c r="BF24" s="102">
        <f t="shared" si="0"/>
        <v>43.8</v>
      </c>
      <c r="BG24" s="102">
        <f t="shared" si="0"/>
        <v>43.8</v>
      </c>
      <c r="BH24" s="102">
        <f t="shared" si="0"/>
        <v>0</v>
      </c>
      <c r="BI24" s="102">
        <f t="shared" si="0"/>
        <v>0</v>
      </c>
      <c r="BJ24" s="102">
        <f t="shared" si="0"/>
        <v>43.8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101">
        <f>+H24-H9</f>
        <v>0</v>
      </c>
      <c r="I25" s="72"/>
      <c r="J25" s="72"/>
      <c r="K25" s="72"/>
      <c r="L25" s="72"/>
      <c r="M25" s="70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0</v>
      </c>
      <c r="X25" s="71"/>
      <c r="Y25" s="71"/>
      <c r="Z25" s="71"/>
      <c r="AA25" s="71"/>
      <c r="AB25" s="70">
        <f>+AB24-AB9</f>
        <v>0</v>
      </c>
      <c r="AC25" s="71"/>
      <c r="AD25" s="71"/>
      <c r="AE25" s="71"/>
      <c r="AF25" s="71"/>
      <c r="AG25" s="70">
        <f>+AG24-AG9</f>
        <v>0</v>
      </c>
      <c r="AH25" s="71"/>
      <c r="AI25" s="71"/>
      <c r="AJ25" s="71"/>
      <c r="AK25" s="71"/>
      <c r="AL25" s="70">
        <f>+AL24-AL9</f>
        <v>0</v>
      </c>
      <c r="AM25" s="71"/>
      <c r="AN25" s="71"/>
      <c r="AO25" s="71"/>
      <c r="AP25" s="71"/>
      <c r="AQ25" s="70">
        <f>+AQ24-AQ9</f>
        <v>0</v>
      </c>
      <c r="AR25" s="71"/>
      <c r="AS25" s="71"/>
      <c r="AT25" s="71"/>
      <c r="AU25" s="71"/>
      <c r="AV25" s="70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0">
        <f>+BF24-BF9</f>
        <v>0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>
        <f t="shared" ref="C27:C36" si="2">+C10/$C$9</f>
        <v>4.5396419437340151E-2</v>
      </c>
      <c r="D27" s="77">
        <f>+C27*$C$9</f>
        <v>1.6887468030690533</v>
      </c>
      <c r="E27" s="77"/>
      <c r="F27" s="77"/>
      <c r="G27" s="77"/>
      <c r="H27" s="76">
        <f t="shared" ref="H27:H36" si="3">+H10/$H$9</f>
        <v>3.8975501113585748E-2</v>
      </c>
      <c r="I27" s="77">
        <f>+H27*$H$9</f>
        <v>2.8062360801781736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0</v>
      </c>
      <c r="AD27" s="77"/>
      <c r="AE27" s="79"/>
      <c r="AF27" s="79"/>
      <c r="AG27" s="76">
        <v>3.3333333333333333E-2</v>
      </c>
      <c r="AH27" s="77">
        <f>+$AG$9*AG27</f>
        <v>0.57999999999999996</v>
      </c>
      <c r="AI27" s="77"/>
      <c r="AJ27" s="79"/>
      <c r="AK27" s="79"/>
      <c r="AL27" s="76">
        <v>3.3333333333333333E-2</v>
      </c>
      <c r="AM27" s="77">
        <f>+$AG$9*AL27</f>
        <v>0.57999999999999996</v>
      </c>
      <c r="AN27" s="77"/>
      <c r="AO27" s="79"/>
      <c r="AP27" s="79"/>
      <c r="AQ27" s="76">
        <v>5.3846153846153849E-2</v>
      </c>
      <c r="AR27" s="77">
        <f>+$AQ$9*AQ27</f>
        <v>0.93692307692307686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2.0467289719626165</v>
      </c>
      <c r="BH27" s="77"/>
      <c r="BI27" s="79"/>
      <c r="BJ27" s="79"/>
    </row>
    <row r="28" spans="1:62" hidden="1" x14ac:dyDescent="0.2">
      <c r="A28" s="30" t="s">
        <v>6</v>
      </c>
      <c r="C28" s="76">
        <f t="shared" si="2"/>
        <v>4.5396419437340151E-2</v>
      </c>
      <c r="D28" s="77">
        <f t="shared" ref="D28:D39" si="4">+C28*$C$9</f>
        <v>1.6887468030690533</v>
      </c>
      <c r="E28" s="77"/>
      <c r="F28" s="77"/>
      <c r="G28" s="77"/>
      <c r="H28" s="76">
        <f t="shared" si="3"/>
        <v>3.8975501113585748E-2</v>
      </c>
      <c r="I28" s="77">
        <f t="shared" ref="I28:I39" si="5">+H28*$H$9</f>
        <v>2.8062360801781736</v>
      </c>
      <c r="J28" s="77"/>
      <c r="M28" s="76"/>
      <c r="N28" s="77"/>
      <c r="O28" s="77"/>
      <c r="R28" s="76">
        <f t="shared" ref="R28:R36" si="6">+R11/$C$9</f>
        <v>0</v>
      </c>
      <c r="S28" s="77">
        <f t="shared" ref="S28:S39" si="7">+R28*$R$9</f>
        <v>0</v>
      </c>
      <c r="T28" s="77"/>
      <c r="AB28" s="76">
        <v>0.04</v>
      </c>
      <c r="AC28" s="77">
        <f t="shared" ref="AC28:AC35" si="8">+$AB$9*AB28</f>
        <v>0</v>
      </c>
      <c r="AD28" s="77"/>
      <c r="AG28" s="76">
        <v>3.3333333333333333E-2</v>
      </c>
      <c r="AH28" s="77">
        <f t="shared" ref="AH28:AH34" si="9">+$AG$9*AG28</f>
        <v>0.57999999999999996</v>
      </c>
      <c r="AI28" s="77"/>
      <c r="AL28" s="76">
        <v>3.3333333333333333E-2</v>
      </c>
      <c r="AM28" s="77">
        <f t="shared" ref="AM28:AM34" si="10">+$AG$9*AL28</f>
        <v>0.57999999999999996</v>
      </c>
      <c r="AN28" s="77"/>
      <c r="AQ28" s="76">
        <v>5.3846153846153849E-2</v>
      </c>
      <c r="AR28" s="77">
        <f t="shared" ref="AR28:AR39" si="11">+$AQ$9*AQ28</f>
        <v>0.93692307692307686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12">+$BF$9*BF28</f>
        <v>2.0467289719626165</v>
      </c>
      <c r="BH28" s="77"/>
    </row>
    <row r="29" spans="1:62" hidden="1" x14ac:dyDescent="0.2">
      <c r="A29" s="30" t="s">
        <v>7</v>
      </c>
      <c r="C29" s="76">
        <f t="shared" si="2"/>
        <v>8.1202046035805622E-2</v>
      </c>
      <c r="D29" s="77">
        <f t="shared" si="4"/>
        <v>3.0207161125319688</v>
      </c>
      <c r="E29" s="77"/>
      <c r="H29" s="76">
        <f t="shared" si="3"/>
        <v>9.2056421677802522E-2</v>
      </c>
      <c r="I29" s="77">
        <f t="shared" si="5"/>
        <v>6.6280623608017812</v>
      </c>
      <c r="J29" s="77"/>
      <c r="M29" s="76"/>
      <c r="N29" s="77"/>
      <c r="O29" s="77"/>
      <c r="R29" s="76">
        <f t="shared" si="6"/>
        <v>0</v>
      </c>
      <c r="S29" s="77">
        <f t="shared" si="7"/>
        <v>0</v>
      </c>
      <c r="T29" s="77"/>
      <c r="AB29" s="76">
        <v>7.0000000000000007E-2</v>
      </c>
      <c r="AC29" s="77">
        <f t="shared" si="8"/>
        <v>0</v>
      </c>
      <c r="AD29" s="77"/>
      <c r="AG29" s="76">
        <v>8.3333333333333329E-2</v>
      </c>
      <c r="AH29" s="77">
        <f t="shared" si="9"/>
        <v>1.4499999999999997</v>
      </c>
      <c r="AI29" s="77"/>
      <c r="AL29" s="76">
        <v>8.3333333333333329E-2</v>
      </c>
      <c r="AM29" s="77">
        <f t="shared" si="10"/>
        <v>1.4499999999999997</v>
      </c>
      <c r="AN29" s="77"/>
      <c r="AQ29" s="76">
        <v>7.6923076923076927E-2</v>
      </c>
      <c r="AR29" s="77">
        <f t="shared" si="11"/>
        <v>1.3384615384615384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12"/>
        <v>4.2981308411214947</v>
      </c>
      <c r="BH29" s="77"/>
    </row>
    <row r="30" spans="1:62" hidden="1" x14ac:dyDescent="0.2">
      <c r="A30" s="30" t="s">
        <v>8</v>
      </c>
      <c r="C30" s="76">
        <f t="shared" si="2"/>
        <v>4.6675191815856776E-2</v>
      </c>
      <c r="D30" s="77">
        <f t="shared" si="4"/>
        <v>1.7363171355498719</v>
      </c>
      <c r="E30" s="77"/>
      <c r="H30" s="76">
        <f t="shared" si="3"/>
        <v>3.9346696362286562E-2</v>
      </c>
      <c r="I30" s="77">
        <f t="shared" si="5"/>
        <v>2.8329621380846324</v>
      </c>
      <c r="J30" s="77"/>
      <c r="M30" s="76"/>
      <c r="N30" s="77"/>
      <c r="O30" s="77"/>
      <c r="R30" s="76">
        <f t="shared" si="6"/>
        <v>0</v>
      </c>
      <c r="S30" s="77">
        <f t="shared" si="7"/>
        <v>0</v>
      </c>
      <c r="T30" s="77"/>
      <c r="AB30" s="76">
        <v>0.04</v>
      </c>
      <c r="AC30" s="77">
        <f t="shared" si="8"/>
        <v>0</v>
      </c>
      <c r="AD30" s="77"/>
      <c r="AG30" s="76">
        <v>0.05</v>
      </c>
      <c r="AH30" s="77">
        <f t="shared" si="9"/>
        <v>0.87</v>
      </c>
      <c r="AI30" s="77"/>
      <c r="AL30" s="76">
        <v>0.05</v>
      </c>
      <c r="AM30" s="77">
        <f t="shared" si="10"/>
        <v>0.87</v>
      </c>
      <c r="AN30" s="77"/>
      <c r="AQ30" s="76">
        <v>6.1538461538461542E-2</v>
      </c>
      <c r="AR30" s="77">
        <f t="shared" si="11"/>
        <v>1.0707692307692307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12"/>
        <v>2.0467289719626165</v>
      </c>
      <c r="BH30" s="77"/>
    </row>
    <row r="31" spans="1:62" hidden="1" x14ac:dyDescent="0.2">
      <c r="A31" s="30" t="s">
        <v>9</v>
      </c>
      <c r="C31" s="76">
        <f t="shared" si="2"/>
        <v>8.1202046035805622E-2</v>
      </c>
      <c r="D31" s="77">
        <f t="shared" si="4"/>
        <v>3.0207161125319688</v>
      </c>
      <c r="E31" s="77"/>
      <c r="H31" s="76">
        <f t="shared" si="3"/>
        <v>9.2056421677802522E-2</v>
      </c>
      <c r="I31" s="77">
        <f t="shared" si="5"/>
        <v>6.6280623608017812</v>
      </c>
      <c r="J31" s="77"/>
      <c r="M31" s="76"/>
      <c r="N31" s="77"/>
      <c r="O31" s="77"/>
      <c r="R31" s="76">
        <f t="shared" si="6"/>
        <v>0</v>
      </c>
      <c r="S31" s="77">
        <f t="shared" si="7"/>
        <v>0</v>
      </c>
      <c r="T31" s="77"/>
      <c r="AB31" s="76">
        <v>7.0000000000000007E-2</v>
      </c>
      <c r="AC31" s="77">
        <f t="shared" si="8"/>
        <v>0</v>
      </c>
      <c r="AD31" s="77"/>
      <c r="AG31" s="76">
        <v>8.3333333333333329E-2</v>
      </c>
      <c r="AH31" s="77">
        <f t="shared" si="9"/>
        <v>1.4499999999999997</v>
      </c>
      <c r="AI31" s="77"/>
      <c r="AL31" s="76">
        <v>8.3333333333333329E-2</v>
      </c>
      <c r="AM31" s="77">
        <f t="shared" si="10"/>
        <v>1.4499999999999997</v>
      </c>
      <c r="AN31" s="77"/>
      <c r="AQ31" s="76">
        <v>7.6923076923076927E-2</v>
      </c>
      <c r="AR31" s="77">
        <f t="shared" si="11"/>
        <v>1.3384615384615384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12"/>
        <v>4.2981308411214947</v>
      </c>
      <c r="BH31" s="77"/>
    </row>
    <row r="32" spans="1:62" hidden="1" x14ac:dyDescent="0.2">
      <c r="A32" s="30" t="s">
        <v>10</v>
      </c>
      <c r="C32" s="76">
        <f t="shared" si="2"/>
        <v>7.9923273657289004E-2</v>
      </c>
      <c r="D32" s="77">
        <f t="shared" si="4"/>
        <v>2.9731457800511505</v>
      </c>
      <c r="E32" s="77"/>
      <c r="H32" s="76">
        <f t="shared" si="3"/>
        <v>9.1314031180400893E-2</v>
      </c>
      <c r="I32" s="77">
        <f t="shared" si="5"/>
        <v>6.5746102449888646</v>
      </c>
      <c r="J32" s="77"/>
      <c r="M32" s="76"/>
      <c r="N32" s="77"/>
      <c r="O32" s="77"/>
      <c r="R32" s="76">
        <f t="shared" si="6"/>
        <v>0</v>
      </c>
      <c r="S32" s="77">
        <f t="shared" si="7"/>
        <v>0</v>
      </c>
      <c r="T32" s="77"/>
      <c r="AB32" s="76">
        <v>7.0000000000000007E-2</v>
      </c>
      <c r="AC32" s="77">
        <f t="shared" si="8"/>
        <v>0</v>
      </c>
      <c r="AD32" s="77"/>
      <c r="AG32" s="76">
        <v>8.3333333333333329E-2</v>
      </c>
      <c r="AH32" s="77">
        <f t="shared" si="9"/>
        <v>1.4499999999999997</v>
      </c>
      <c r="AI32" s="77"/>
      <c r="AL32" s="76">
        <v>8.3333333333333329E-2</v>
      </c>
      <c r="AM32" s="77">
        <f t="shared" si="10"/>
        <v>1.4499999999999997</v>
      </c>
      <c r="AN32" s="77"/>
      <c r="AQ32" s="76">
        <v>7.6923076923076927E-2</v>
      </c>
      <c r="AR32" s="77">
        <f t="shared" si="11"/>
        <v>1.3384615384615384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12"/>
        <v>4.2981308411214947</v>
      </c>
      <c r="BH32" s="77"/>
    </row>
    <row r="33" spans="1:60" hidden="1" x14ac:dyDescent="0.2">
      <c r="A33" s="30" t="s">
        <v>11</v>
      </c>
      <c r="C33" s="76">
        <f t="shared" si="2"/>
        <v>7.9923273657289004E-2</v>
      </c>
      <c r="D33" s="77">
        <f t="shared" si="4"/>
        <v>2.9731457800511505</v>
      </c>
      <c r="E33" s="77"/>
      <c r="H33" s="76">
        <f t="shared" si="3"/>
        <v>9.2056421677802522E-2</v>
      </c>
      <c r="I33" s="77">
        <f t="shared" si="5"/>
        <v>6.6280623608017812</v>
      </c>
      <c r="J33" s="77"/>
      <c r="M33" s="76"/>
      <c r="N33" s="77"/>
      <c r="O33" s="77"/>
      <c r="R33" s="76">
        <f t="shared" si="6"/>
        <v>0</v>
      </c>
      <c r="S33" s="77">
        <f t="shared" si="7"/>
        <v>0</v>
      </c>
      <c r="T33" s="77"/>
      <c r="AB33" s="76">
        <v>7.0000000000000007E-2</v>
      </c>
      <c r="AC33" s="77">
        <f t="shared" si="8"/>
        <v>0</v>
      </c>
      <c r="AD33" s="77"/>
      <c r="AG33" s="76">
        <v>8.3333333333333329E-2</v>
      </c>
      <c r="AH33" s="77">
        <f t="shared" si="9"/>
        <v>1.4499999999999997</v>
      </c>
      <c r="AI33" s="77"/>
      <c r="AL33" s="76">
        <v>8.3333333333333329E-2</v>
      </c>
      <c r="AM33" s="77">
        <f t="shared" si="10"/>
        <v>1.4499999999999997</v>
      </c>
      <c r="AN33" s="77"/>
      <c r="AQ33" s="76">
        <v>7.6923076923076927E-2</v>
      </c>
      <c r="AR33" s="77">
        <f t="shared" si="11"/>
        <v>1.3384615384615384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12"/>
        <v>4.2981308411214947</v>
      </c>
      <c r="BH33" s="77"/>
    </row>
    <row r="34" spans="1:60" hidden="1" x14ac:dyDescent="0.2">
      <c r="A34" s="30" t="s">
        <v>12</v>
      </c>
      <c r="C34" s="76">
        <f t="shared" si="2"/>
        <v>4.6675191815856776E-2</v>
      </c>
      <c r="D34" s="77">
        <f t="shared" si="4"/>
        <v>1.7363171355498719</v>
      </c>
      <c r="E34" s="77"/>
      <c r="H34" s="76">
        <f t="shared" si="3"/>
        <v>3.8975501113585748E-2</v>
      </c>
      <c r="I34" s="77">
        <f t="shared" si="5"/>
        <v>2.8062360801781736</v>
      </c>
      <c r="J34" s="77"/>
      <c r="M34" s="76"/>
      <c r="N34" s="77"/>
      <c r="O34" s="77"/>
      <c r="R34" s="76">
        <f t="shared" si="6"/>
        <v>0</v>
      </c>
      <c r="S34" s="77">
        <f t="shared" si="7"/>
        <v>0</v>
      </c>
      <c r="T34" s="77"/>
      <c r="AB34" s="76">
        <v>0.04</v>
      </c>
      <c r="AC34" s="77">
        <f t="shared" si="8"/>
        <v>0</v>
      </c>
      <c r="AD34" s="77"/>
      <c r="AG34" s="76">
        <v>0.05</v>
      </c>
      <c r="AH34" s="77">
        <f t="shared" si="9"/>
        <v>0.87</v>
      </c>
      <c r="AI34" s="77"/>
      <c r="AL34" s="76">
        <v>0.05</v>
      </c>
      <c r="AM34" s="77">
        <f t="shared" si="10"/>
        <v>0.87</v>
      </c>
      <c r="AN34" s="77"/>
      <c r="AQ34" s="76">
        <v>6.1538461538461542E-2</v>
      </c>
      <c r="AR34" s="77">
        <f t="shared" si="11"/>
        <v>1.0707692307692307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12"/>
        <v>2.0467289719626165</v>
      </c>
      <c r="BH34" s="77"/>
    </row>
    <row r="35" spans="1:60" hidden="1" x14ac:dyDescent="0.2">
      <c r="A35" s="30" t="s">
        <v>29</v>
      </c>
      <c r="C35" s="76">
        <f t="shared" si="2"/>
        <v>8.7595907928388742E-2</v>
      </c>
      <c r="D35" s="77">
        <f t="shared" si="4"/>
        <v>3.2585677749360609</v>
      </c>
      <c r="E35" s="77"/>
      <c r="H35" s="76">
        <f t="shared" si="3"/>
        <v>8.3518930957683743E-2</v>
      </c>
      <c r="I35" s="77">
        <f t="shared" si="5"/>
        <v>6.0133630289532292</v>
      </c>
      <c r="J35" s="77"/>
      <c r="M35" s="76"/>
      <c r="N35" s="77"/>
      <c r="O35" s="77"/>
      <c r="R35" s="76">
        <f t="shared" si="6"/>
        <v>0</v>
      </c>
      <c r="S35" s="77">
        <f t="shared" si="7"/>
        <v>0</v>
      </c>
      <c r="T35" s="77"/>
      <c r="AB35" s="76">
        <v>7.0000000000000007E-2</v>
      </c>
      <c r="AC35" s="77">
        <f t="shared" si="8"/>
        <v>0</v>
      </c>
      <c r="AD35" s="77"/>
      <c r="AR35" s="77">
        <f t="shared" si="11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>
        <f t="shared" si="2"/>
        <v>3.19693094629156E-3</v>
      </c>
      <c r="D36" s="77">
        <f t="shared" si="4"/>
        <v>0.11892583120204601</v>
      </c>
      <c r="E36" s="77"/>
      <c r="H36" s="76">
        <f t="shared" si="3"/>
        <v>8.5374907201187823E-3</v>
      </c>
      <c r="I36" s="77">
        <f t="shared" si="5"/>
        <v>0.6146993318485523</v>
      </c>
      <c r="J36" s="77"/>
      <c r="M36" s="76"/>
      <c r="N36" s="77"/>
      <c r="O36" s="77"/>
      <c r="R36" s="76">
        <f t="shared" si="6"/>
        <v>0</v>
      </c>
      <c r="S36" s="77">
        <f t="shared" si="7"/>
        <v>0</v>
      </c>
      <c r="T36" s="77"/>
      <c r="AR36" s="77">
        <f t="shared" si="11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>
        <f t="shared" ref="C37:C39" si="13">+C21/$C$9</f>
        <v>0.13427109974424553</v>
      </c>
      <c r="D37" s="77">
        <f t="shared" si="4"/>
        <v>4.9948849104859327</v>
      </c>
      <c r="E37" s="77"/>
      <c r="H37" s="76">
        <f t="shared" ref="H37:H39" si="14">+H21/$H$9</f>
        <v>0.12806236080178174</v>
      </c>
      <c r="I37" s="77">
        <f t="shared" si="5"/>
        <v>9.2204899777282847</v>
      </c>
      <c r="J37" s="77"/>
      <c r="M37" s="76"/>
      <c r="N37" s="77"/>
      <c r="O37" s="77"/>
      <c r="R37" s="76">
        <f t="shared" ref="R37:R39" si="15">+R21/$C$9</f>
        <v>0</v>
      </c>
      <c r="S37" s="77">
        <f t="shared" si="7"/>
        <v>0</v>
      </c>
      <c r="T37" s="77"/>
      <c r="AB37" s="76">
        <v>0.15015015015015015</v>
      </c>
      <c r="AC37" s="77">
        <f>+$AB$9*AB37</f>
        <v>0</v>
      </c>
      <c r="AD37" s="77"/>
      <c r="AG37" s="76">
        <v>0.16666666666666666</v>
      </c>
      <c r="AH37" s="77">
        <f>+$AG$9*AG37</f>
        <v>2.8999999999999995</v>
      </c>
      <c r="AI37" s="77"/>
      <c r="AL37" s="76">
        <v>0.16666666666666666</v>
      </c>
      <c r="AM37" s="77">
        <f>+$AG$9*AL37</f>
        <v>2.8999999999999995</v>
      </c>
      <c r="AN37" s="77"/>
      <c r="AQ37" s="76">
        <v>0.15384615384615385</v>
      </c>
      <c r="AR37" s="77">
        <f t="shared" si="11"/>
        <v>2.6769230769230767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6.1401869158878499</v>
      </c>
      <c r="BH37" s="77"/>
    </row>
    <row r="38" spans="1:60" hidden="1" x14ac:dyDescent="0.2">
      <c r="A38" s="30" t="s">
        <v>14</v>
      </c>
      <c r="C38" s="76">
        <f t="shared" si="13"/>
        <v>0.13427109974424553</v>
      </c>
      <c r="D38" s="77">
        <f t="shared" si="4"/>
        <v>4.9948849104859327</v>
      </c>
      <c r="E38" s="77"/>
      <c r="H38" s="76">
        <f t="shared" si="14"/>
        <v>0.12806236080178174</v>
      </c>
      <c r="I38" s="77">
        <f t="shared" si="5"/>
        <v>9.2204899777282847</v>
      </c>
      <c r="J38" s="77"/>
      <c r="M38" s="76"/>
      <c r="N38" s="77"/>
      <c r="O38" s="77"/>
      <c r="R38" s="76">
        <f t="shared" si="15"/>
        <v>0</v>
      </c>
      <c r="S38" s="77">
        <f t="shared" si="7"/>
        <v>0</v>
      </c>
      <c r="T38" s="77"/>
      <c r="AB38" s="76">
        <v>0.15015015015015015</v>
      </c>
      <c r="AC38" s="77">
        <f>+$AB$9*AB38</f>
        <v>0</v>
      </c>
      <c r="AD38" s="77"/>
      <c r="AG38" s="76">
        <v>0.16666666666666666</v>
      </c>
      <c r="AH38" s="77">
        <f>+$AG$9*AG38</f>
        <v>2.8999999999999995</v>
      </c>
      <c r="AI38" s="77"/>
      <c r="AL38" s="76">
        <v>0.16666666666666666</v>
      </c>
      <c r="AM38" s="77">
        <f>+$AG$9*AL38</f>
        <v>2.8999999999999995</v>
      </c>
      <c r="AN38" s="77"/>
      <c r="AQ38" s="76">
        <v>0.15384615384615385</v>
      </c>
      <c r="AR38" s="77">
        <f t="shared" si="11"/>
        <v>2.6769230769230767</v>
      </c>
      <c r="AS38" s="77"/>
      <c r="BF38" s="76">
        <v>0.14018691588785046</v>
      </c>
      <c r="BG38" s="77">
        <f>+$BF$9*BF38</f>
        <v>6.1401869158878499</v>
      </c>
      <c r="BH38" s="77"/>
    </row>
    <row r="39" spans="1:60" hidden="1" x14ac:dyDescent="0.2">
      <c r="A39" s="30" t="s">
        <v>15</v>
      </c>
      <c r="C39" s="76">
        <f t="shared" si="13"/>
        <v>0.13427109974424553</v>
      </c>
      <c r="D39" s="77">
        <f t="shared" si="4"/>
        <v>4.9948849104859327</v>
      </c>
      <c r="E39" s="77"/>
      <c r="H39" s="76">
        <f t="shared" si="14"/>
        <v>0.12806236080178174</v>
      </c>
      <c r="I39" s="77">
        <f t="shared" si="5"/>
        <v>9.2204899777282847</v>
      </c>
      <c r="J39" s="77"/>
      <c r="M39" s="76"/>
      <c r="N39" s="77"/>
      <c r="O39" s="77"/>
      <c r="R39" s="76">
        <f t="shared" si="15"/>
        <v>0</v>
      </c>
      <c r="S39" s="77">
        <f t="shared" si="7"/>
        <v>0</v>
      </c>
      <c r="T39" s="77"/>
      <c r="AB39" s="76">
        <v>0.15015015015015015</v>
      </c>
      <c r="AC39" s="77">
        <f>+$AB$9*AB37</f>
        <v>0</v>
      </c>
      <c r="AD39" s="77"/>
      <c r="AG39" s="76">
        <v>0.16666666666666666</v>
      </c>
      <c r="AH39" s="77">
        <f>+$AG$9*AG39</f>
        <v>2.8999999999999995</v>
      </c>
      <c r="AI39" s="77"/>
      <c r="AL39" s="76">
        <v>0.16666666666666666</v>
      </c>
      <c r="AM39" s="77">
        <f>+$AG$9*AL39</f>
        <v>2.8999999999999995</v>
      </c>
      <c r="AN39" s="77"/>
      <c r="AQ39" s="76">
        <v>0.15384615384615385</v>
      </c>
      <c r="AR39" s="77">
        <f t="shared" si="11"/>
        <v>2.6769230769230767</v>
      </c>
      <c r="AS39" s="77"/>
      <c r="BF39" s="76">
        <v>0.14018691588785046</v>
      </c>
      <c r="BG39" s="77">
        <f>+$BF$9*BF39</f>
        <v>6.1401869158878499</v>
      </c>
      <c r="BH39" s="77"/>
    </row>
  </sheetData>
  <mergeCells count="23">
    <mergeCell ref="BG8:BI8"/>
    <mergeCell ref="D8:F8"/>
    <mergeCell ref="I8:K8"/>
    <mergeCell ref="N8:P8"/>
    <mergeCell ref="S8:U8"/>
    <mergeCell ref="AC8:AE8"/>
    <mergeCell ref="AH8:AJ8"/>
    <mergeCell ref="AM8:AO8"/>
    <mergeCell ref="AR8:AT8"/>
    <mergeCell ref="AW8:AY8"/>
    <mergeCell ref="BB8:BD8"/>
    <mergeCell ref="BF2:BJ2"/>
    <mergeCell ref="C2:G2"/>
    <mergeCell ref="H2:L2"/>
    <mergeCell ref="M2:Q2"/>
    <mergeCell ref="R2:V2"/>
    <mergeCell ref="W2:AA2"/>
    <mergeCell ref="AB2:AF2"/>
    <mergeCell ref="AG2:AK2"/>
    <mergeCell ref="AL2:AP2"/>
    <mergeCell ref="AQ2:AU2"/>
    <mergeCell ref="AV2:AZ2"/>
    <mergeCell ref="BA2:B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workbookViewId="0">
      <selection activeCell="AA21" sqref="AA21"/>
    </sheetView>
  </sheetViews>
  <sheetFormatPr baseColWidth="10" defaultRowHeight="15" x14ac:dyDescent="0.2"/>
  <cols>
    <col min="2" max="2" width="17" bestFit="1" customWidth="1"/>
    <col min="3" max="3" width="6" style="78" hidden="1" customWidth="1"/>
    <col min="4" max="4" width="4" style="78" hidden="1" customWidth="1"/>
    <col min="5" max="5" width="5.5" style="78" hidden="1" customWidth="1"/>
    <col min="6" max="6" width="0" hidden="1" customWidth="1"/>
    <col min="7" max="7" width="3" hidden="1" customWidth="1"/>
    <col min="8" max="8" width="3.5" hidden="1" customWidth="1"/>
    <col min="9" max="9" width="4" hidden="1" customWidth="1"/>
    <col min="10" max="10" width="3.1640625" hidden="1" customWidth="1"/>
    <col min="11" max="11" width="5" hidden="1" customWidth="1"/>
    <col min="12" max="12" width="0" hidden="1" customWidth="1"/>
    <col min="13" max="13" width="4.5" bestFit="1" customWidth="1"/>
    <col min="14" max="14" width="5" bestFit="1" customWidth="1"/>
    <col min="15" max="15" width="4" bestFit="1" customWidth="1"/>
    <col min="16" max="16" width="5" bestFit="1" customWidth="1"/>
    <col min="17" max="17" width="4" bestFit="1" customWidth="1"/>
    <col min="18" max="18" width="3" style="78" bestFit="1" customWidth="1"/>
    <col min="19" max="19" width="5" bestFit="1" customWidth="1"/>
    <col min="20" max="20" width="2.83203125" customWidth="1"/>
    <col min="21" max="21" width="3" style="227" bestFit="1" customWidth="1"/>
  </cols>
  <sheetData>
    <row r="2" spans="2:21" ht="100.5" customHeight="1" x14ac:dyDescent="0.2">
      <c r="C2" s="196">
        <v>10</v>
      </c>
      <c r="D2" s="120" t="s">
        <v>44</v>
      </c>
      <c r="E2" s="197" t="s">
        <v>45</v>
      </c>
      <c r="G2" s="149"/>
      <c r="H2" s="149"/>
      <c r="I2" s="119" t="s">
        <v>34</v>
      </c>
      <c r="J2" s="120" t="s">
        <v>19</v>
      </c>
      <c r="K2" s="120" t="s">
        <v>46</v>
      </c>
      <c r="N2" s="224">
        <f>+C20</f>
        <v>10050</v>
      </c>
      <c r="O2" s="224" t="s">
        <v>44</v>
      </c>
      <c r="R2" s="225" t="s">
        <v>44</v>
      </c>
    </row>
    <row r="3" spans="2:21" x14ac:dyDescent="0.2">
      <c r="B3" s="8" t="s">
        <v>5</v>
      </c>
      <c r="C3" s="198">
        <v>200</v>
      </c>
      <c r="D3" s="219">
        <v>40</v>
      </c>
      <c r="E3" s="199">
        <f t="shared" ref="E3:E16" si="0">+C3-D3</f>
        <v>160</v>
      </c>
      <c r="G3" s="200">
        <v>4</v>
      </c>
      <c r="H3" s="52">
        <v>0</v>
      </c>
      <c r="I3" s="53">
        <f t="shared" ref="I3:I16" si="1">+D3-G3</f>
        <v>36</v>
      </c>
      <c r="J3" s="52">
        <f t="shared" ref="J3:J16" si="2">+D3-I3</f>
        <v>4</v>
      </c>
      <c r="K3" s="201">
        <f t="shared" ref="K3:K16" si="3">+C3*$C$2</f>
        <v>2000</v>
      </c>
      <c r="M3" s="220">
        <v>4.5045045045045043E-2</v>
      </c>
      <c r="N3" s="222">
        <v>300</v>
      </c>
      <c r="O3" s="223">
        <v>50</v>
      </c>
      <c r="P3" s="221">
        <f>+N3-O3</f>
        <v>250</v>
      </c>
      <c r="Q3" s="223">
        <v>25</v>
      </c>
      <c r="R3" s="226">
        <v>5</v>
      </c>
      <c r="S3" s="78">
        <f>+Q3+R3</f>
        <v>30</v>
      </c>
      <c r="U3" s="227">
        <v>5</v>
      </c>
    </row>
    <row r="4" spans="2:21" x14ac:dyDescent="0.2">
      <c r="B4" s="8" t="s">
        <v>6</v>
      </c>
      <c r="C4" s="198">
        <v>200</v>
      </c>
      <c r="D4" s="219">
        <v>40</v>
      </c>
      <c r="E4" s="199">
        <f t="shared" si="0"/>
        <v>160</v>
      </c>
      <c r="G4" s="200">
        <v>4</v>
      </c>
      <c r="H4" s="52">
        <v>0</v>
      </c>
      <c r="I4" s="53">
        <f t="shared" si="1"/>
        <v>36</v>
      </c>
      <c r="J4" s="52">
        <f t="shared" si="2"/>
        <v>4</v>
      </c>
      <c r="K4" s="201">
        <f t="shared" si="3"/>
        <v>2000</v>
      </c>
      <c r="M4" s="220">
        <v>4.8048048048048048E-2</v>
      </c>
      <c r="N4" s="222">
        <v>300</v>
      </c>
      <c r="O4" s="223">
        <v>50</v>
      </c>
      <c r="P4" s="221">
        <f t="shared" ref="P4:P16" si="4">+N4-O4</f>
        <v>250</v>
      </c>
      <c r="Q4" s="223">
        <v>25</v>
      </c>
      <c r="R4" s="226">
        <v>5</v>
      </c>
      <c r="S4" s="78">
        <f t="shared" ref="S4:S16" si="5">+Q4+R4</f>
        <v>30</v>
      </c>
      <c r="U4" s="227">
        <v>5</v>
      </c>
    </row>
    <row r="5" spans="2:21" x14ac:dyDescent="0.2">
      <c r="B5" s="8" t="s">
        <v>7</v>
      </c>
      <c r="C5" s="198">
        <v>350</v>
      </c>
      <c r="D5" s="198">
        <v>350</v>
      </c>
      <c r="E5" s="199">
        <f t="shared" si="0"/>
        <v>0</v>
      </c>
      <c r="G5" s="52">
        <v>0</v>
      </c>
      <c r="H5" s="52">
        <v>0</v>
      </c>
      <c r="I5" s="53">
        <f t="shared" si="1"/>
        <v>350</v>
      </c>
      <c r="J5" s="52">
        <f t="shared" si="2"/>
        <v>0</v>
      </c>
      <c r="K5" s="202">
        <f t="shared" si="3"/>
        <v>3500</v>
      </c>
      <c r="M5" s="220">
        <v>9.0090090090090086E-2</v>
      </c>
      <c r="N5" s="222">
        <v>400</v>
      </c>
      <c r="O5">
        <v>0</v>
      </c>
      <c r="P5" s="221">
        <f t="shared" si="4"/>
        <v>400</v>
      </c>
      <c r="Q5">
        <v>40</v>
      </c>
      <c r="R5" s="78">
        <v>0</v>
      </c>
      <c r="S5" s="78">
        <f t="shared" si="5"/>
        <v>40</v>
      </c>
      <c r="U5" s="227">
        <v>7</v>
      </c>
    </row>
    <row r="6" spans="2:21" x14ac:dyDescent="0.2">
      <c r="B6" s="8" t="s">
        <v>8</v>
      </c>
      <c r="C6" s="198">
        <v>200</v>
      </c>
      <c r="D6" s="198">
        <v>200</v>
      </c>
      <c r="E6" s="199">
        <f t="shared" si="0"/>
        <v>0</v>
      </c>
      <c r="G6" s="52">
        <v>0</v>
      </c>
      <c r="H6" s="52">
        <v>0</v>
      </c>
      <c r="I6" s="53">
        <f t="shared" si="1"/>
        <v>200</v>
      </c>
      <c r="J6" s="52">
        <f t="shared" si="2"/>
        <v>0</v>
      </c>
      <c r="K6" s="202">
        <f t="shared" si="3"/>
        <v>2000</v>
      </c>
      <c r="M6" s="220">
        <v>4.8048048048048048E-2</v>
      </c>
      <c r="N6" s="222">
        <v>300</v>
      </c>
      <c r="O6">
        <v>0</v>
      </c>
      <c r="P6" s="221">
        <f t="shared" si="4"/>
        <v>300</v>
      </c>
      <c r="Q6">
        <v>30</v>
      </c>
      <c r="R6" s="78">
        <v>0</v>
      </c>
      <c r="S6" s="78">
        <f t="shared" si="5"/>
        <v>30</v>
      </c>
      <c r="U6" s="227">
        <v>4</v>
      </c>
    </row>
    <row r="7" spans="2:21" x14ac:dyDescent="0.2">
      <c r="B7" s="8" t="s">
        <v>9</v>
      </c>
      <c r="C7" s="198">
        <v>350</v>
      </c>
      <c r="D7" s="198">
        <v>350</v>
      </c>
      <c r="E7" s="199">
        <f t="shared" si="0"/>
        <v>0</v>
      </c>
      <c r="G7" s="52">
        <v>0</v>
      </c>
      <c r="H7" s="52">
        <v>0</v>
      </c>
      <c r="I7" s="53">
        <f t="shared" si="1"/>
        <v>350</v>
      </c>
      <c r="J7" s="52">
        <f t="shared" si="2"/>
        <v>0</v>
      </c>
      <c r="K7" s="202">
        <f t="shared" si="3"/>
        <v>3500</v>
      </c>
      <c r="M7" s="220">
        <v>9.0090090090090086E-2</v>
      </c>
      <c r="N7" s="222">
        <v>400</v>
      </c>
      <c r="O7">
        <v>0</v>
      </c>
      <c r="P7" s="221">
        <f t="shared" si="4"/>
        <v>400</v>
      </c>
      <c r="Q7">
        <v>40</v>
      </c>
      <c r="R7" s="78">
        <v>0</v>
      </c>
      <c r="S7" s="78">
        <f t="shared" si="5"/>
        <v>40</v>
      </c>
      <c r="U7" s="227">
        <v>7</v>
      </c>
    </row>
    <row r="8" spans="2:21" x14ac:dyDescent="0.2">
      <c r="B8" s="8" t="s">
        <v>10</v>
      </c>
      <c r="C8" s="198">
        <v>350</v>
      </c>
      <c r="D8" s="198">
        <v>350</v>
      </c>
      <c r="E8" s="199">
        <f t="shared" si="0"/>
        <v>0</v>
      </c>
      <c r="G8" s="52">
        <v>0</v>
      </c>
      <c r="H8" s="52">
        <v>0</v>
      </c>
      <c r="I8" s="53">
        <f t="shared" si="1"/>
        <v>350</v>
      </c>
      <c r="J8" s="52">
        <f t="shared" si="2"/>
        <v>0</v>
      </c>
      <c r="K8" s="202">
        <f t="shared" si="3"/>
        <v>3500</v>
      </c>
      <c r="M8" s="220">
        <v>9.0090090090090086E-2</v>
      </c>
      <c r="N8" s="222">
        <v>400</v>
      </c>
      <c r="O8">
        <v>0</v>
      </c>
      <c r="P8" s="221">
        <f t="shared" si="4"/>
        <v>400</v>
      </c>
      <c r="Q8">
        <v>40</v>
      </c>
      <c r="R8" s="78">
        <v>0</v>
      </c>
      <c r="S8" s="78">
        <f t="shared" si="5"/>
        <v>40</v>
      </c>
      <c r="U8" s="227">
        <v>7</v>
      </c>
    </row>
    <row r="9" spans="2:21" x14ac:dyDescent="0.2">
      <c r="B9" s="8" t="s">
        <v>11</v>
      </c>
      <c r="C9" s="198">
        <v>350</v>
      </c>
      <c r="D9" s="198">
        <v>70</v>
      </c>
      <c r="E9" s="199">
        <f t="shared" si="0"/>
        <v>280</v>
      </c>
      <c r="G9" s="52">
        <v>7</v>
      </c>
      <c r="H9" s="52">
        <v>0</v>
      </c>
      <c r="I9" s="53">
        <f t="shared" si="1"/>
        <v>63</v>
      </c>
      <c r="J9" s="52">
        <f t="shared" si="2"/>
        <v>7</v>
      </c>
      <c r="K9" s="202">
        <f t="shared" si="3"/>
        <v>3500</v>
      </c>
      <c r="M9" s="220">
        <v>9.0090090090090086E-2</v>
      </c>
      <c r="N9" s="222">
        <v>400</v>
      </c>
      <c r="O9" s="223">
        <v>70</v>
      </c>
      <c r="P9" s="221">
        <f t="shared" si="4"/>
        <v>330</v>
      </c>
      <c r="Q9" s="223">
        <v>33</v>
      </c>
      <c r="R9" s="226">
        <v>7</v>
      </c>
      <c r="S9" s="78">
        <f t="shared" si="5"/>
        <v>40</v>
      </c>
      <c r="U9" s="227">
        <v>7</v>
      </c>
    </row>
    <row r="10" spans="2:21" x14ac:dyDescent="0.2">
      <c r="B10" s="8" t="s">
        <v>12</v>
      </c>
      <c r="C10" s="198">
        <v>350</v>
      </c>
      <c r="D10" s="198">
        <v>350</v>
      </c>
      <c r="E10" s="199">
        <f t="shared" si="0"/>
        <v>0</v>
      </c>
      <c r="G10" s="52">
        <v>0</v>
      </c>
      <c r="H10" s="52">
        <v>0</v>
      </c>
      <c r="I10" s="53">
        <f t="shared" si="1"/>
        <v>350</v>
      </c>
      <c r="J10" s="52">
        <f t="shared" si="2"/>
        <v>0</v>
      </c>
      <c r="K10" s="202">
        <f t="shared" si="3"/>
        <v>3500</v>
      </c>
      <c r="M10" s="220">
        <v>4.8048048048048048E-2</v>
      </c>
      <c r="N10" s="222">
        <v>250</v>
      </c>
      <c r="O10">
        <v>0</v>
      </c>
      <c r="P10" s="221">
        <f t="shared" si="4"/>
        <v>250</v>
      </c>
      <c r="Q10">
        <v>25</v>
      </c>
      <c r="R10" s="78">
        <v>0</v>
      </c>
      <c r="S10" s="78">
        <f t="shared" si="5"/>
        <v>25</v>
      </c>
      <c r="U10" s="227">
        <v>3</v>
      </c>
    </row>
    <row r="11" spans="2:21" x14ac:dyDescent="0.2">
      <c r="B11" s="8" t="s">
        <v>29</v>
      </c>
      <c r="C11" s="198">
        <v>50</v>
      </c>
      <c r="D11" s="198">
        <v>0</v>
      </c>
      <c r="E11" s="199">
        <f t="shared" si="0"/>
        <v>50</v>
      </c>
      <c r="G11" s="52">
        <v>0</v>
      </c>
      <c r="H11" s="52">
        <v>0</v>
      </c>
      <c r="I11" s="53">
        <f t="shared" si="1"/>
        <v>0</v>
      </c>
      <c r="J11" s="52">
        <f t="shared" si="2"/>
        <v>0</v>
      </c>
      <c r="K11" s="202">
        <f t="shared" si="3"/>
        <v>500</v>
      </c>
      <c r="M11" s="220">
        <v>0</v>
      </c>
      <c r="N11" s="222">
        <v>100</v>
      </c>
      <c r="O11">
        <v>0</v>
      </c>
      <c r="P11" s="221">
        <f t="shared" si="4"/>
        <v>100</v>
      </c>
      <c r="Q11">
        <v>10</v>
      </c>
      <c r="R11" s="78">
        <v>0</v>
      </c>
      <c r="S11" s="78">
        <f t="shared" si="5"/>
        <v>10</v>
      </c>
      <c r="U11" s="227">
        <v>10</v>
      </c>
    </row>
    <row r="12" spans="2:21" x14ac:dyDescent="0.2">
      <c r="B12" s="8" t="s">
        <v>30</v>
      </c>
      <c r="C12" s="198">
        <v>0</v>
      </c>
      <c r="D12" s="198">
        <v>0</v>
      </c>
      <c r="E12" s="199">
        <f t="shared" si="0"/>
        <v>0</v>
      </c>
      <c r="G12" s="52">
        <v>0</v>
      </c>
      <c r="H12" s="52">
        <v>0</v>
      </c>
      <c r="I12" s="53">
        <f t="shared" si="1"/>
        <v>0</v>
      </c>
      <c r="J12" s="52">
        <f t="shared" si="2"/>
        <v>0</v>
      </c>
      <c r="K12" s="202">
        <f t="shared" si="3"/>
        <v>0</v>
      </c>
      <c r="M12" s="220">
        <v>0</v>
      </c>
      <c r="N12" s="222">
        <f t="shared" ref="N12" si="6">+M12*$N$20</f>
        <v>0</v>
      </c>
      <c r="O12">
        <v>0</v>
      </c>
      <c r="P12" s="221">
        <f t="shared" si="4"/>
        <v>0</v>
      </c>
      <c r="Q12">
        <v>0</v>
      </c>
      <c r="R12" s="78">
        <v>0</v>
      </c>
      <c r="S12" s="78">
        <f t="shared" si="5"/>
        <v>0</v>
      </c>
      <c r="U12" s="227">
        <v>0</v>
      </c>
    </row>
    <row r="13" spans="2:21" x14ac:dyDescent="0.2">
      <c r="B13" s="8" t="s">
        <v>43</v>
      </c>
      <c r="C13" s="198">
        <v>200</v>
      </c>
      <c r="D13" s="198">
        <v>200</v>
      </c>
      <c r="E13" s="199">
        <f t="shared" si="0"/>
        <v>0</v>
      </c>
      <c r="G13" s="200">
        <v>20</v>
      </c>
      <c r="H13" s="52">
        <v>0</v>
      </c>
      <c r="I13" s="53">
        <f t="shared" si="1"/>
        <v>180</v>
      </c>
      <c r="J13" s="52">
        <f t="shared" si="2"/>
        <v>20</v>
      </c>
      <c r="K13" s="201">
        <f t="shared" si="3"/>
        <v>2000</v>
      </c>
      <c r="N13" s="222">
        <v>200</v>
      </c>
      <c r="O13" s="223">
        <v>200</v>
      </c>
      <c r="P13" s="221">
        <f t="shared" si="4"/>
        <v>0</v>
      </c>
      <c r="Q13">
        <v>0</v>
      </c>
      <c r="R13" s="226">
        <v>20</v>
      </c>
      <c r="S13" s="78">
        <f t="shared" si="5"/>
        <v>20</v>
      </c>
      <c r="U13" s="227">
        <v>20</v>
      </c>
    </row>
    <row r="14" spans="2:21" x14ac:dyDescent="0.2">
      <c r="B14" s="8" t="s">
        <v>13</v>
      </c>
      <c r="C14" s="198">
        <v>200</v>
      </c>
      <c r="D14" s="198">
        <v>200</v>
      </c>
      <c r="E14" s="199">
        <f t="shared" si="0"/>
        <v>0</v>
      </c>
      <c r="G14" s="203">
        <v>20</v>
      </c>
      <c r="H14" s="193">
        <v>0</v>
      </c>
      <c r="I14" s="53">
        <f t="shared" si="1"/>
        <v>180</v>
      </c>
      <c r="J14" s="52">
        <f t="shared" si="2"/>
        <v>20</v>
      </c>
      <c r="K14" s="201">
        <f t="shared" si="3"/>
        <v>2000</v>
      </c>
      <c r="M14" s="220">
        <v>0.15015015015015015</v>
      </c>
      <c r="N14" s="222">
        <v>1000</v>
      </c>
      <c r="O14" s="223">
        <v>180</v>
      </c>
      <c r="P14" s="221">
        <f t="shared" si="4"/>
        <v>820</v>
      </c>
      <c r="Q14" s="223">
        <v>82</v>
      </c>
      <c r="R14" s="226">
        <v>18</v>
      </c>
      <c r="S14" s="78">
        <f t="shared" si="5"/>
        <v>100</v>
      </c>
      <c r="U14" s="227">
        <v>18</v>
      </c>
    </row>
    <row r="15" spans="2:21" x14ac:dyDescent="0.2">
      <c r="B15" s="8" t="s">
        <v>14</v>
      </c>
      <c r="C15" s="198">
        <v>60</v>
      </c>
      <c r="D15" s="198">
        <v>120</v>
      </c>
      <c r="E15" s="199">
        <f t="shared" si="0"/>
        <v>-60</v>
      </c>
      <c r="G15" s="52">
        <v>12</v>
      </c>
      <c r="H15" s="52">
        <v>0</v>
      </c>
      <c r="I15" s="53">
        <f t="shared" si="1"/>
        <v>108</v>
      </c>
      <c r="J15" s="52">
        <f t="shared" si="2"/>
        <v>12</v>
      </c>
      <c r="K15" s="202">
        <f t="shared" si="3"/>
        <v>600</v>
      </c>
      <c r="M15" s="220">
        <v>0.15015015015015015</v>
      </c>
      <c r="N15" s="222">
        <v>1000</v>
      </c>
      <c r="O15" s="223">
        <v>150</v>
      </c>
      <c r="P15" s="221">
        <f t="shared" si="4"/>
        <v>850</v>
      </c>
      <c r="Q15" s="223">
        <v>85</v>
      </c>
      <c r="R15" s="226">
        <v>15</v>
      </c>
      <c r="S15" s="78">
        <f t="shared" si="5"/>
        <v>100</v>
      </c>
      <c r="U15" s="227">
        <v>15</v>
      </c>
    </row>
    <row r="16" spans="2:21" x14ac:dyDescent="0.2">
      <c r="B16" s="8" t="s">
        <v>15</v>
      </c>
      <c r="C16" s="198">
        <v>60</v>
      </c>
      <c r="D16" s="198">
        <v>12</v>
      </c>
      <c r="E16" s="199">
        <f t="shared" si="0"/>
        <v>48</v>
      </c>
      <c r="G16" s="52">
        <v>0</v>
      </c>
      <c r="H16" s="52">
        <v>0</v>
      </c>
      <c r="I16" s="53">
        <f t="shared" si="1"/>
        <v>12</v>
      </c>
      <c r="J16" s="52">
        <f t="shared" si="2"/>
        <v>0</v>
      </c>
      <c r="K16" s="202">
        <f t="shared" si="3"/>
        <v>600</v>
      </c>
      <c r="M16" s="220">
        <v>0.15015015015015015</v>
      </c>
      <c r="N16" s="222">
        <v>1000</v>
      </c>
      <c r="O16">
        <v>0</v>
      </c>
      <c r="P16" s="221">
        <f t="shared" si="4"/>
        <v>1000</v>
      </c>
      <c r="Q16">
        <v>100</v>
      </c>
      <c r="R16" s="78">
        <v>0</v>
      </c>
      <c r="S16" s="78">
        <f t="shared" si="5"/>
        <v>100</v>
      </c>
      <c r="U16" s="227">
        <v>12</v>
      </c>
    </row>
    <row r="17" spans="3:20" ht="16" thickBot="1" x14ac:dyDescent="0.25">
      <c r="C17" s="204">
        <f>SUM(C3:C16)</f>
        <v>2920</v>
      </c>
      <c r="D17" s="204">
        <f>SUM(D3:D16)</f>
        <v>2282</v>
      </c>
      <c r="E17" s="204">
        <f>SUM(E3:E16)</f>
        <v>638</v>
      </c>
      <c r="G17" s="205">
        <f t="shared" ref="G17:J17" si="7">SUM(G3:G16)</f>
        <v>67</v>
      </c>
      <c r="H17" s="205">
        <f t="shared" si="7"/>
        <v>0</v>
      </c>
      <c r="I17" s="204">
        <f t="shared" si="7"/>
        <v>2215</v>
      </c>
      <c r="J17" s="205">
        <f t="shared" si="7"/>
        <v>67</v>
      </c>
      <c r="N17">
        <f>SUM(N3:N16)</f>
        <v>6050</v>
      </c>
      <c r="O17">
        <f t="shared" ref="O17:P17" si="8">SUM(O3:O16)</f>
        <v>700</v>
      </c>
      <c r="P17">
        <f t="shared" si="8"/>
        <v>5350</v>
      </c>
      <c r="Q17">
        <f>SUM(Q3:Q16)</f>
        <v>535</v>
      </c>
      <c r="R17">
        <f>SUM(R3:R16)</f>
        <v>70</v>
      </c>
      <c r="S17">
        <f>SUM(S3:S16)</f>
        <v>605</v>
      </c>
    </row>
    <row r="18" spans="3:20" x14ac:dyDescent="0.2">
      <c r="C18" s="78">
        <v>603</v>
      </c>
      <c r="D18" s="206">
        <f>+C17-D17</f>
        <v>638</v>
      </c>
      <c r="E18" s="207">
        <f>+E17/5</f>
        <v>127.6</v>
      </c>
      <c r="N18" s="221">
        <f>+N17/50</f>
        <v>121</v>
      </c>
      <c r="O18" s="221">
        <f t="shared" ref="O18:T18" si="9">+O17/50</f>
        <v>14</v>
      </c>
      <c r="P18" s="221">
        <f t="shared" si="9"/>
        <v>107</v>
      </c>
      <c r="Q18" s="221">
        <f t="shared" si="9"/>
        <v>10.7</v>
      </c>
      <c r="R18" s="221">
        <f t="shared" si="9"/>
        <v>1.4</v>
      </c>
      <c r="S18" s="221">
        <f t="shared" si="9"/>
        <v>12.1</v>
      </c>
      <c r="T18" s="221">
        <f t="shared" si="9"/>
        <v>0</v>
      </c>
    </row>
    <row r="19" spans="3:20" x14ac:dyDescent="0.2">
      <c r="C19" s="206">
        <f>+C18-C17</f>
        <v>-2317</v>
      </c>
      <c r="N19">
        <f>+N18*50</f>
        <v>6050</v>
      </c>
    </row>
    <row r="20" spans="3:20" x14ac:dyDescent="0.2">
      <c r="C20" s="78">
        <f>201*50</f>
        <v>10050</v>
      </c>
      <c r="N20">
        <f>121*50</f>
        <v>6050</v>
      </c>
    </row>
    <row r="21" spans="3:20" x14ac:dyDescent="0.2">
      <c r="N21">
        <f>+N20-N17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  <pageSetUpPr fitToPage="1"/>
  </sheetPr>
  <dimension ref="A1:BJ54"/>
  <sheetViews>
    <sheetView showGridLines="0" zoomScale="90" zoomScaleNormal="90" zoomScalePageLayoutView="90" workbookViewId="0">
      <pane xSplit="2" ySplit="2" topLeftCell="Q3" activePane="bottomRight" state="frozen"/>
      <selection pane="topRight" activeCell="G1" sqref="G1"/>
      <selection pane="bottomLeft" activeCell="A8" sqref="A8"/>
      <selection pane="bottomRight" activeCell="R4" sqref="R4"/>
    </sheetView>
  </sheetViews>
  <sheetFormatPr baseColWidth="10" defaultRowHeight="14" x14ac:dyDescent="0.2"/>
  <cols>
    <col min="1" max="1" width="32.1640625" style="9" customWidth="1"/>
    <col min="2" max="2" width="7.83203125" style="3" customWidth="1"/>
    <col min="3" max="7" width="5.6640625" style="80" customWidth="1"/>
    <col min="8" max="12" width="5.6640625" style="140" customWidth="1"/>
    <col min="13" max="62" width="5.6640625" style="80" customWidth="1"/>
    <col min="63" max="16384" width="10.83203125" style="3"/>
  </cols>
  <sheetData>
    <row r="1" spans="1:62" thickBot="1" x14ac:dyDescent="0.25">
      <c r="A1" s="28"/>
      <c r="B1" s="1"/>
      <c r="C1" s="11">
        <v>500010575</v>
      </c>
      <c r="D1" s="12"/>
      <c r="E1" s="12"/>
      <c r="F1" s="12"/>
      <c r="G1" s="12"/>
      <c r="H1" s="11">
        <v>500010578</v>
      </c>
      <c r="I1" s="12"/>
      <c r="J1" s="12"/>
      <c r="K1" s="12"/>
      <c r="L1" s="14"/>
      <c r="M1" s="11">
        <v>500010577</v>
      </c>
      <c r="N1" s="12"/>
      <c r="O1" s="12"/>
      <c r="P1" s="12"/>
      <c r="Q1" s="12"/>
      <c r="R1" s="11">
        <v>500010597</v>
      </c>
      <c r="S1" s="12"/>
      <c r="T1" s="12"/>
      <c r="U1" s="12"/>
      <c r="V1" s="12"/>
      <c r="W1" s="11">
        <v>500007111</v>
      </c>
      <c r="X1" s="12"/>
      <c r="Y1" s="12"/>
      <c r="Z1" s="12"/>
      <c r="AA1" s="13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500010640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4"/>
      <c r="AV1" s="11">
        <v>500010574</v>
      </c>
      <c r="AW1" s="12"/>
      <c r="AX1" s="12"/>
      <c r="AY1" s="12"/>
      <c r="AZ1" s="13"/>
      <c r="BA1" s="11">
        <v>500010631</v>
      </c>
      <c r="BB1" s="12"/>
      <c r="BC1" s="12"/>
      <c r="BD1" s="12"/>
      <c r="BE1" s="14"/>
      <c r="BF1" s="11">
        <v>500010635</v>
      </c>
      <c r="BG1" s="12"/>
      <c r="BH1" s="12"/>
      <c r="BI1" s="12"/>
      <c r="BJ1" s="13"/>
    </row>
    <row r="2" spans="1:62" s="9" customFormat="1" ht="50.25" customHeight="1" thickBot="1" x14ac:dyDescent="0.25">
      <c r="A2" s="32" t="s">
        <v>0</v>
      </c>
      <c r="B2" s="31" t="s">
        <v>1</v>
      </c>
      <c r="C2" s="248" t="s">
        <v>22</v>
      </c>
      <c r="D2" s="249"/>
      <c r="E2" s="249"/>
      <c r="F2" s="249"/>
      <c r="G2" s="249"/>
      <c r="H2" s="248" t="s">
        <v>24</v>
      </c>
      <c r="I2" s="249"/>
      <c r="J2" s="249"/>
      <c r="K2" s="249"/>
      <c r="L2" s="249"/>
      <c r="M2" s="248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49"/>
      <c r="W2" s="248" t="s">
        <v>32</v>
      </c>
      <c r="X2" s="249"/>
      <c r="Y2" s="249"/>
      <c r="Z2" s="249"/>
      <c r="AA2" s="250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31</v>
      </c>
      <c r="AM2" s="249"/>
      <c r="AN2" s="249"/>
      <c r="AO2" s="249"/>
      <c r="AP2" s="250"/>
      <c r="AQ2" s="248" t="s">
        <v>26</v>
      </c>
      <c r="AR2" s="249"/>
      <c r="AS2" s="249"/>
      <c r="AT2" s="249"/>
      <c r="AU2" s="249"/>
      <c r="AV2" s="248" t="s">
        <v>20</v>
      </c>
      <c r="AW2" s="249"/>
      <c r="AX2" s="249"/>
      <c r="AY2" s="249"/>
      <c r="AZ2" s="250"/>
      <c r="BA2" s="248" t="s">
        <v>27</v>
      </c>
      <c r="BB2" s="249"/>
      <c r="BC2" s="249"/>
      <c r="BD2" s="249"/>
      <c r="BE2" s="249"/>
      <c r="BF2" s="248" t="s">
        <v>33</v>
      </c>
      <c r="BG2" s="249"/>
      <c r="BH2" s="249"/>
      <c r="BI2" s="249"/>
      <c r="BJ2" s="250"/>
    </row>
    <row r="3" spans="1:62" s="9" customFormat="1" ht="13" x14ac:dyDescent="0.2">
      <c r="A3" s="27" t="s">
        <v>39</v>
      </c>
      <c r="B3" s="133">
        <v>201813</v>
      </c>
      <c r="C3" s="134">
        <v>517</v>
      </c>
      <c r="D3" s="135"/>
      <c r="E3" s="135"/>
      <c r="F3" s="135"/>
      <c r="G3" s="135"/>
      <c r="H3" s="134">
        <v>900</v>
      </c>
      <c r="I3" s="135"/>
      <c r="J3" s="135"/>
      <c r="K3" s="135"/>
      <c r="L3" s="136"/>
      <c r="M3" s="134">
        <v>0</v>
      </c>
      <c r="N3" s="135"/>
      <c r="O3" s="135"/>
      <c r="P3" s="135"/>
      <c r="Q3" s="135"/>
      <c r="R3" s="134">
        <v>517</v>
      </c>
      <c r="S3" s="135"/>
      <c r="T3" s="135"/>
      <c r="U3" s="135"/>
      <c r="V3" s="135"/>
      <c r="W3" s="134">
        <v>0</v>
      </c>
      <c r="X3" s="135"/>
      <c r="Y3" s="135"/>
      <c r="Z3" s="135"/>
      <c r="AA3" s="137"/>
      <c r="AB3" s="134">
        <v>0</v>
      </c>
      <c r="AC3" s="135"/>
      <c r="AD3" s="135"/>
      <c r="AE3" s="135"/>
      <c r="AF3" s="137"/>
      <c r="AG3" s="138">
        <v>100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4">
        <v>216</v>
      </c>
      <c r="AR3" s="135"/>
      <c r="AS3" s="135"/>
      <c r="AT3" s="135"/>
      <c r="AU3" s="136"/>
      <c r="AV3" s="134">
        <v>0</v>
      </c>
      <c r="AW3" s="135"/>
      <c r="AX3" s="135"/>
      <c r="AY3" s="135"/>
      <c r="AZ3" s="137"/>
      <c r="BA3" s="134">
        <v>256</v>
      </c>
      <c r="BB3" s="135"/>
      <c r="BC3" s="135"/>
      <c r="BD3" s="135"/>
      <c r="BE3" s="136"/>
      <c r="BF3" s="134">
        <v>535</v>
      </c>
      <c r="BG3" s="135"/>
      <c r="BH3" s="135"/>
      <c r="BI3" s="135"/>
      <c r="BJ3" s="137"/>
    </row>
    <row r="4" spans="1:62" s="10" customFormat="1" ht="13" x14ac:dyDescent="0.2">
      <c r="A4" s="10" t="s">
        <v>18</v>
      </c>
      <c r="C4" s="33">
        <v>31944</v>
      </c>
      <c r="D4" s="35"/>
      <c r="E4" s="35"/>
      <c r="F4" s="35"/>
      <c r="G4" s="35"/>
      <c r="H4" s="33">
        <v>31947</v>
      </c>
      <c r="I4" s="35"/>
      <c r="J4" s="35"/>
      <c r="K4" s="35"/>
      <c r="L4" s="35"/>
      <c r="M4" s="33"/>
      <c r="N4" s="35"/>
      <c r="O4" s="35"/>
      <c r="P4" s="35"/>
      <c r="Q4" s="35"/>
      <c r="R4" s="33" t="s">
        <v>49</v>
      </c>
      <c r="S4" s="35"/>
      <c r="T4" s="35"/>
      <c r="U4" s="35"/>
      <c r="V4" s="35"/>
      <c r="W4" s="33">
        <v>0</v>
      </c>
      <c r="X4" s="35"/>
      <c r="Y4" s="35"/>
      <c r="Z4" s="35"/>
      <c r="AA4" s="35"/>
      <c r="AB4" s="33">
        <v>0</v>
      </c>
      <c r="AC4" s="35"/>
      <c r="AD4" s="35"/>
      <c r="AE4" s="35"/>
      <c r="AF4" s="35"/>
      <c r="AG4" s="33">
        <v>31954</v>
      </c>
      <c r="AH4" s="35"/>
      <c r="AI4" s="35"/>
      <c r="AJ4" s="35"/>
      <c r="AK4" s="35"/>
      <c r="AL4" s="33">
        <v>0</v>
      </c>
      <c r="AM4" s="35"/>
      <c r="AN4" s="35"/>
      <c r="AO4" s="35"/>
      <c r="AP4" s="81"/>
      <c r="AQ4" s="33">
        <v>31953</v>
      </c>
      <c r="AR4" s="35"/>
      <c r="AS4" s="35"/>
      <c r="AT4" s="35"/>
      <c r="AU4" s="35"/>
      <c r="AV4" s="33">
        <v>0</v>
      </c>
      <c r="AW4" s="35"/>
      <c r="AX4" s="35"/>
      <c r="AY4" s="35"/>
      <c r="AZ4" s="35"/>
      <c r="BA4" s="33">
        <v>31956</v>
      </c>
      <c r="BB4" s="35"/>
      <c r="BC4" s="35"/>
      <c r="BD4" s="35"/>
      <c r="BE4" s="35"/>
      <c r="BF4" s="33">
        <v>31957</v>
      </c>
      <c r="BG4" s="35"/>
      <c r="BH4" s="35"/>
      <c r="BI4" s="35"/>
      <c r="BJ4" s="81"/>
    </row>
    <row r="5" spans="1:62" ht="13" x14ac:dyDescent="0.2">
      <c r="A5" s="6"/>
      <c r="B5" s="7"/>
      <c r="C5" s="36"/>
      <c r="D5" s="37"/>
      <c r="E5" s="37"/>
      <c r="F5" s="37"/>
      <c r="G5" s="37"/>
      <c r="H5" s="36"/>
      <c r="I5" s="37"/>
      <c r="J5" s="37"/>
      <c r="K5" s="37"/>
      <c r="L5" s="37"/>
      <c r="M5" s="36"/>
      <c r="N5" s="37"/>
      <c r="O5" s="37"/>
      <c r="P5" s="37"/>
      <c r="Q5" s="37"/>
      <c r="R5" s="36"/>
      <c r="S5" s="37"/>
      <c r="T5" s="37"/>
      <c r="U5" s="37"/>
      <c r="V5" s="37"/>
      <c r="W5" s="36"/>
      <c r="X5" s="37"/>
      <c r="Y5" s="37"/>
      <c r="Z5" s="37"/>
      <c r="AA5" s="37"/>
      <c r="AB5" s="36"/>
      <c r="AC5" s="37"/>
      <c r="AD5" s="37"/>
      <c r="AE5" s="37"/>
      <c r="AF5" s="37"/>
      <c r="AG5" s="36"/>
      <c r="AH5" s="37"/>
      <c r="AI5" s="37"/>
      <c r="AJ5" s="37"/>
      <c r="AK5" s="42"/>
      <c r="AL5" s="36"/>
      <c r="AM5" s="37"/>
      <c r="AN5" s="37"/>
      <c r="AO5" s="37"/>
      <c r="AP5" s="38"/>
      <c r="AQ5" s="36"/>
      <c r="AR5" s="37"/>
      <c r="AS5" s="37"/>
      <c r="AT5" s="37"/>
      <c r="AU5" s="37"/>
      <c r="AV5" s="36"/>
      <c r="AW5" s="37"/>
      <c r="AX5" s="37"/>
      <c r="AY5" s="37"/>
      <c r="AZ5" s="37"/>
      <c r="BA5" s="36"/>
      <c r="BB5" s="37"/>
      <c r="BC5" s="37"/>
      <c r="BD5" s="37"/>
      <c r="BE5" s="37"/>
      <c r="BF5" s="36"/>
      <c r="BG5" s="37"/>
      <c r="BH5" s="37"/>
      <c r="BI5" s="37"/>
      <c r="BJ5" s="38"/>
    </row>
    <row r="6" spans="1:62" s="20" customFormat="1" ht="13" x14ac:dyDescent="0.2">
      <c r="A6" s="6" t="s">
        <v>3</v>
      </c>
      <c r="B6" s="22">
        <v>0.4</v>
      </c>
      <c r="C6" s="24">
        <f>+C3*B6</f>
        <v>206.8</v>
      </c>
      <c r="D6" s="23"/>
      <c r="E6" s="23"/>
      <c r="F6" s="23"/>
      <c r="G6" s="23"/>
      <c r="H6" s="25">
        <f>+H3*B6</f>
        <v>360</v>
      </c>
      <c r="I6" s="23"/>
      <c r="J6" s="23"/>
      <c r="K6" s="23"/>
      <c r="L6" s="43"/>
      <c r="M6" s="25">
        <f>+M3*B6</f>
        <v>0</v>
      </c>
      <c r="N6" s="23"/>
      <c r="O6" s="23"/>
      <c r="P6" s="23"/>
      <c r="Q6" s="23"/>
      <c r="R6" s="24">
        <f>+R3*B6</f>
        <v>206.8</v>
      </c>
      <c r="S6" s="23"/>
      <c r="T6" s="23"/>
      <c r="U6" s="23"/>
      <c r="V6" s="23"/>
      <c r="W6" s="25">
        <f>+W3*B6</f>
        <v>0</v>
      </c>
      <c r="X6" s="23"/>
      <c r="Y6" s="23"/>
      <c r="Z6" s="23"/>
      <c r="AA6" s="44"/>
      <c r="AB6" s="25">
        <f>+AB3*B6</f>
        <v>0</v>
      </c>
      <c r="AC6" s="23"/>
      <c r="AD6" s="23"/>
      <c r="AE6" s="23"/>
      <c r="AF6" s="44"/>
      <c r="AG6" s="26">
        <f>+AG3*B6</f>
        <v>40</v>
      </c>
      <c r="AH6" s="23"/>
      <c r="AI6" s="23"/>
      <c r="AJ6" s="23"/>
      <c r="AK6" s="43"/>
      <c r="AL6" s="25">
        <f>+AL3*B6</f>
        <v>0</v>
      </c>
      <c r="AM6" s="23"/>
      <c r="AN6" s="23"/>
      <c r="AO6" s="23"/>
      <c r="AP6" s="44"/>
      <c r="AQ6" s="24">
        <f>+AQ3*B6</f>
        <v>86.4</v>
      </c>
      <c r="AR6" s="23"/>
      <c r="AS6" s="23"/>
      <c r="AT6" s="23"/>
      <c r="AU6" s="43"/>
      <c r="AV6" s="25">
        <f>+AV3*B6</f>
        <v>0</v>
      </c>
      <c r="AW6" s="23"/>
      <c r="AX6" s="23"/>
      <c r="AY6" s="23"/>
      <c r="AZ6" s="44"/>
      <c r="BA6" s="24">
        <f>+BA3*B6</f>
        <v>102.4</v>
      </c>
      <c r="BB6" s="23"/>
      <c r="BC6" s="23"/>
      <c r="BD6" s="23"/>
      <c r="BE6" s="43"/>
      <c r="BF6" s="25">
        <f>+BF3*B6</f>
        <v>214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2">
        <v>0.6</v>
      </c>
      <c r="C7" s="24">
        <f>+C3*B7</f>
        <v>310.2</v>
      </c>
      <c r="D7" s="23"/>
      <c r="E7" s="23"/>
      <c r="F7" s="23"/>
      <c r="G7" s="23"/>
      <c r="H7" s="25">
        <f>+H3*B7</f>
        <v>540</v>
      </c>
      <c r="I7" s="23"/>
      <c r="J7" s="23"/>
      <c r="K7" s="23"/>
      <c r="L7" s="43"/>
      <c r="M7" s="25">
        <f>+M3*B7</f>
        <v>0</v>
      </c>
      <c r="N7" s="23"/>
      <c r="O7" s="23"/>
      <c r="P7" s="23"/>
      <c r="Q7" s="23"/>
      <c r="R7" s="24">
        <f>+R3*B7</f>
        <v>310.2</v>
      </c>
      <c r="S7" s="23"/>
      <c r="T7" s="23"/>
      <c r="U7" s="23"/>
      <c r="V7" s="23"/>
      <c r="W7" s="25">
        <f>+W3*B7</f>
        <v>0</v>
      </c>
      <c r="X7" s="23"/>
      <c r="Y7" s="23"/>
      <c r="Z7" s="23"/>
      <c r="AA7" s="44"/>
      <c r="AB7" s="25">
        <f>+AB3*B7</f>
        <v>0</v>
      </c>
      <c r="AC7" s="23"/>
      <c r="AD7" s="23"/>
      <c r="AE7" s="23"/>
      <c r="AF7" s="44"/>
      <c r="AG7" s="26">
        <f>+AG3*B7</f>
        <v>60</v>
      </c>
      <c r="AH7" s="23"/>
      <c r="AI7" s="23"/>
      <c r="AJ7" s="23"/>
      <c r="AK7" s="43"/>
      <c r="AL7" s="25">
        <f>+AL3*B7</f>
        <v>0</v>
      </c>
      <c r="AM7" s="23"/>
      <c r="AN7" s="23"/>
      <c r="AO7" s="23"/>
      <c r="AP7" s="44"/>
      <c r="AQ7" s="24">
        <f>+AQ3*B7</f>
        <v>129.6</v>
      </c>
      <c r="AR7" s="23"/>
      <c r="AS7" s="23"/>
      <c r="AT7" s="23"/>
      <c r="AU7" s="43"/>
      <c r="AV7" s="25">
        <f>+AV3*B7</f>
        <v>0</v>
      </c>
      <c r="AW7" s="23"/>
      <c r="AX7" s="23"/>
      <c r="AY7" s="23"/>
      <c r="AZ7" s="44"/>
      <c r="BA7" s="24">
        <f>+BA3*B7</f>
        <v>153.6</v>
      </c>
      <c r="BB7" s="23"/>
      <c r="BC7" s="23"/>
      <c r="BD7" s="23"/>
      <c r="BE7" s="43"/>
      <c r="BF7" s="25">
        <f>+BF3*B7</f>
        <v>321</v>
      </c>
      <c r="BG7" s="23"/>
      <c r="BH7" s="23"/>
      <c r="BI7" s="23"/>
      <c r="BJ7" s="44"/>
    </row>
    <row r="8" spans="1:62" s="5" customFormat="1" ht="13" x14ac:dyDescent="0.2">
      <c r="A8" s="146"/>
      <c r="C8" s="160"/>
      <c r="D8" s="251"/>
      <c r="E8" s="253"/>
      <c r="F8" s="252"/>
      <c r="G8" s="85"/>
      <c r="H8" s="161"/>
      <c r="I8" s="251"/>
      <c r="J8" s="253"/>
      <c r="K8" s="252"/>
      <c r="L8" s="85"/>
      <c r="M8" s="161"/>
      <c r="N8" s="251"/>
      <c r="O8" s="253"/>
      <c r="P8" s="252"/>
      <c r="Q8" s="85"/>
      <c r="R8" s="161"/>
      <c r="S8" s="251"/>
      <c r="T8" s="253"/>
      <c r="U8" s="252"/>
      <c r="V8" s="85"/>
      <c r="W8" s="161"/>
      <c r="X8" s="251"/>
      <c r="Y8" s="253"/>
      <c r="Z8" s="252"/>
      <c r="AA8" s="86"/>
      <c r="AB8" s="161"/>
      <c r="AC8" s="251"/>
      <c r="AD8" s="253"/>
      <c r="AE8" s="252"/>
      <c r="AF8" s="86"/>
      <c r="AG8" s="45"/>
      <c r="AH8" s="251"/>
      <c r="AI8" s="253"/>
      <c r="AJ8" s="252"/>
      <c r="AK8" s="45"/>
      <c r="AL8" s="161"/>
      <c r="AM8" s="251"/>
      <c r="AN8" s="253"/>
      <c r="AO8" s="252"/>
      <c r="AP8" s="86"/>
      <c r="AQ8" s="161"/>
      <c r="AR8" s="251"/>
      <c r="AS8" s="253"/>
      <c r="AT8" s="252"/>
      <c r="AU8" s="85"/>
      <c r="AV8" s="161"/>
      <c r="AW8" s="251"/>
      <c r="AX8" s="253"/>
      <c r="AY8" s="252"/>
      <c r="AZ8" s="86"/>
      <c r="BA8" s="161"/>
      <c r="BB8" s="251"/>
      <c r="BC8" s="253"/>
      <c r="BD8" s="252"/>
      <c r="BE8" s="85"/>
      <c r="BF8" s="161"/>
      <c r="BG8" s="251"/>
      <c r="BH8" s="253"/>
      <c r="BI8" s="252"/>
      <c r="BJ8" s="86"/>
    </row>
    <row r="9" spans="1:62" s="125" customFormat="1" ht="55" x14ac:dyDescent="0.2">
      <c r="A9" s="115" t="s">
        <v>16</v>
      </c>
      <c r="B9" s="116"/>
      <c r="C9" s="117">
        <f>+C7</f>
        <v>310.2</v>
      </c>
      <c r="D9" s="149">
        <v>43922</v>
      </c>
      <c r="E9" s="149">
        <v>43929</v>
      </c>
      <c r="F9" s="119" t="s">
        <v>34</v>
      </c>
      <c r="G9" s="120" t="s">
        <v>19</v>
      </c>
      <c r="H9" s="121">
        <f>+H7</f>
        <v>540</v>
      </c>
      <c r="I9" s="149">
        <v>43922</v>
      </c>
      <c r="J9" s="149">
        <v>43929</v>
      </c>
      <c r="K9" s="119" t="s">
        <v>34</v>
      </c>
      <c r="L9" s="122" t="s">
        <v>19</v>
      </c>
      <c r="M9" s="121">
        <f>+M7</f>
        <v>0</v>
      </c>
      <c r="N9" s="149">
        <v>43922</v>
      </c>
      <c r="O9" s="149">
        <v>43929</v>
      </c>
      <c r="P9" s="119" t="s">
        <v>34</v>
      </c>
      <c r="Q9" s="120" t="s">
        <v>19</v>
      </c>
      <c r="R9" s="117">
        <f>+R7</f>
        <v>310.2</v>
      </c>
      <c r="S9" s="149">
        <v>43922</v>
      </c>
      <c r="T9" s="149">
        <v>43929</v>
      </c>
      <c r="U9" s="119" t="s">
        <v>34</v>
      </c>
      <c r="V9" s="120" t="s">
        <v>19</v>
      </c>
      <c r="W9" s="121">
        <f>+W7</f>
        <v>0</v>
      </c>
      <c r="X9" s="149">
        <v>43922</v>
      </c>
      <c r="Y9" s="149">
        <v>43929</v>
      </c>
      <c r="Z9" s="119" t="s">
        <v>34</v>
      </c>
      <c r="AA9" s="123" t="s">
        <v>19</v>
      </c>
      <c r="AB9" s="121">
        <f>+AB7</f>
        <v>0</v>
      </c>
      <c r="AC9" s="149">
        <v>43922</v>
      </c>
      <c r="AD9" s="149">
        <v>43929</v>
      </c>
      <c r="AE9" s="119" t="s">
        <v>34</v>
      </c>
      <c r="AF9" s="123" t="s">
        <v>19</v>
      </c>
      <c r="AG9" s="124">
        <f>+AG7</f>
        <v>60</v>
      </c>
      <c r="AH9" s="149">
        <v>43922</v>
      </c>
      <c r="AI9" s="149">
        <v>43929</v>
      </c>
      <c r="AJ9" s="119" t="s">
        <v>34</v>
      </c>
      <c r="AK9" s="122" t="s">
        <v>19</v>
      </c>
      <c r="AL9" s="121">
        <f>+AL7</f>
        <v>0</v>
      </c>
      <c r="AM9" s="149">
        <v>43922</v>
      </c>
      <c r="AN9" s="149">
        <v>43929</v>
      </c>
      <c r="AO9" s="119" t="s">
        <v>34</v>
      </c>
      <c r="AP9" s="123" t="s">
        <v>19</v>
      </c>
      <c r="AQ9" s="117">
        <f>+AQ7</f>
        <v>129.6</v>
      </c>
      <c r="AR9" s="149">
        <v>43922</v>
      </c>
      <c r="AS9" s="149">
        <v>43929</v>
      </c>
      <c r="AT9" s="119" t="s">
        <v>34</v>
      </c>
      <c r="AU9" s="122" t="s">
        <v>19</v>
      </c>
      <c r="AV9" s="121">
        <f>+AV7</f>
        <v>0</v>
      </c>
      <c r="AW9" s="149">
        <v>43922</v>
      </c>
      <c r="AX9" s="149">
        <v>43929</v>
      </c>
      <c r="AY9" s="119" t="s">
        <v>34</v>
      </c>
      <c r="AZ9" s="123" t="s">
        <v>19</v>
      </c>
      <c r="BA9" s="117">
        <f>+BA7</f>
        <v>153.6</v>
      </c>
      <c r="BB9" s="149">
        <v>43922</v>
      </c>
      <c r="BC9" s="149">
        <v>43929</v>
      </c>
      <c r="BD9" s="119" t="s">
        <v>34</v>
      </c>
      <c r="BE9" s="122" t="s">
        <v>19</v>
      </c>
      <c r="BF9" s="121">
        <f>+BF7</f>
        <v>321</v>
      </c>
      <c r="BG9" s="149">
        <v>43922</v>
      </c>
      <c r="BH9" s="149">
        <v>43929</v>
      </c>
      <c r="BI9" s="119" t="s">
        <v>34</v>
      </c>
      <c r="BJ9" s="123" t="s">
        <v>19</v>
      </c>
    </row>
    <row r="10" spans="1:62" ht="13" x14ac:dyDescent="0.2">
      <c r="A10" s="8" t="s">
        <v>5</v>
      </c>
      <c r="B10" s="7"/>
      <c r="C10" s="51">
        <v>13</v>
      </c>
      <c r="D10" s="47">
        <v>13</v>
      </c>
      <c r="E10" s="47">
        <v>0</v>
      </c>
      <c r="F10" s="48">
        <f>+C10-(D10+E10)</f>
        <v>0</v>
      </c>
      <c r="G10" s="47">
        <f>+C10-F10</f>
        <v>13</v>
      </c>
      <c r="H10" s="51">
        <v>19</v>
      </c>
      <c r="I10" s="47">
        <v>19</v>
      </c>
      <c r="J10" s="47">
        <v>0</v>
      </c>
      <c r="K10" s="48">
        <f>+H10-(I10+J10)</f>
        <v>0</v>
      </c>
      <c r="L10" s="49">
        <f>+H10-K10</f>
        <v>19</v>
      </c>
      <c r="M10" s="36">
        <v>0</v>
      </c>
      <c r="N10" s="37">
        <v>0</v>
      </c>
      <c r="O10" s="37">
        <v>0</v>
      </c>
      <c r="P10" s="50">
        <f>+M10-N10</f>
        <v>0</v>
      </c>
      <c r="Q10" s="37">
        <f>SUM(N10:P10)</f>
        <v>0</v>
      </c>
      <c r="R10" s="51">
        <v>13</v>
      </c>
      <c r="S10" s="37">
        <v>13</v>
      </c>
      <c r="T10" s="37">
        <v>0</v>
      </c>
      <c r="U10" s="50">
        <f>+R10-(S10+T10)</f>
        <v>0</v>
      </c>
      <c r="V10" s="37">
        <f>+R10-U10</f>
        <v>13</v>
      </c>
      <c r="W10" s="51">
        <v>0</v>
      </c>
      <c r="X10" s="52">
        <v>0</v>
      </c>
      <c r="Y10" s="52">
        <v>0</v>
      </c>
      <c r="Z10" s="53">
        <f t="shared" ref="Z10:Z23" si="0">+W10-X10</f>
        <v>0</v>
      </c>
      <c r="AA10" s="54">
        <f>SUM(X10:Z10)</f>
        <v>0</v>
      </c>
      <c r="AB10" s="51">
        <v>0</v>
      </c>
      <c r="AC10" s="52">
        <v>0</v>
      </c>
      <c r="AD10" s="52">
        <v>0</v>
      </c>
      <c r="AE10" s="53">
        <f t="shared" ref="AE10:AE23" si="1">+AB10-AC10</f>
        <v>0</v>
      </c>
      <c r="AF10" s="54">
        <f>SUM(AC10:AE10)</f>
        <v>0</v>
      </c>
      <c r="AG10" s="51">
        <v>2</v>
      </c>
      <c r="AH10" s="55">
        <v>2</v>
      </c>
      <c r="AI10" s="55">
        <v>0</v>
      </c>
      <c r="AJ10" s="48">
        <f t="shared" ref="AJ10:AJ23" si="2">+AG10-(AH10+AI10)</f>
        <v>0</v>
      </c>
      <c r="AK10" s="49">
        <f t="shared" ref="AK10:AK23" si="3">+AG10-AJ10</f>
        <v>2</v>
      </c>
      <c r="AL10" s="51">
        <v>0</v>
      </c>
      <c r="AM10" s="37">
        <v>0</v>
      </c>
      <c r="AN10" s="37">
        <v>0</v>
      </c>
      <c r="AO10" s="48">
        <f t="shared" ref="AO10:AO19" si="4">+AL10-(AM10+AN10)</f>
        <v>0</v>
      </c>
      <c r="AP10" s="236">
        <f t="shared" ref="AP10:AP19" si="5">+AL10-AO10</f>
        <v>0</v>
      </c>
      <c r="AQ10" s="51">
        <v>5</v>
      </c>
      <c r="AR10" s="52">
        <v>5</v>
      </c>
      <c r="AS10" s="52">
        <v>0</v>
      </c>
      <c r="AT10" s="50">
        <f>+AQ10-(AR10+AS10)</f>
        <v>0</v>
      </c>
      <c r="AU10" s="42">
        <f>+AQ10-AT10</f>
        <v>5</v>
      </c>
      <c r="AV10" s="51">
        <v>0</v>
      </c>
      <c r="AW10" s="37">
        <v>0</v>
      </c>
      <c r="AX10" s="37">
        <v>0</v>
      </c>
      <c r="AY10" s="50">
        <f>+AV10-AW10</f>
        <v>0</v>
      </c>
      <c r="AZ10" s="38">
        <f>SUM(AW10:AY10)</f>
        <v>0</v>
      </c>
      <c r="BA10" s="51">
        <v>5</v>
      </c>
      <c r="BB10" s="52">
        <v>5</v>
      </c>
      <c r="BC10" s="52">
        <v>0</v>
      </c>
      <c r="BD10" s="50">
        <f>+BA10-(BB10+BC10)</f>
        <v>0</v>
      </c>
      <c r="BE10" s="42">
        <f>+BA10-BD10</f>
        <v>5</v>
      </c>
      <c r="BF10" s="51">
        <v>13</v>
      </c>
      <c r="BG10" s="37">
        <v>13</v>
      </c>
      <c r="BH10" s="37">
        <v>0</v>
      </c>
      <c r="BI10" s="50">
        <f>+BF10-(BG10+BH10)</f>
        <v>0</v>
      </c>
      <c r="BJ10" s="38">
        <f>+BF10-BI10</f>
        <v>13</v>
      </c>
    </row>
    <row r="11" spans="1:62" ht="13" x14ac:dyDescent="0.2">
      <c r="A11" s="8" t="s">
        <v>6</v>
      </c>
      <c r="B11" s="7"/>
      <c r="C11" s="51">
        <v>13</v>
      </c>
      <c r="D11" s="47">
        <v>13</v>
      </c>
      <c r="E11" s="47">
        <v>0</v>
      </c>
      <c r="F11" s="48">
        <f t="shared" ref="F11:F23" si="6">+C11-(D11+E11)</f>
        <v>0</v>
      </c>
      <c r="G11" s="47">
        <f t="shared" ref="G11:G23" si="7">+C11-F11</f>
        <v>13</v>
      </c>
      <c r="H11" s="51">
        <v>19</v>
      </c>
      <c r="I11" s="47">
        <v>19</v>
      </c>
      <c r="J11" s="47">
        <v>0</v>
      </c>
      <c r="K11" s="48">
        <f t="shared" ref="K11:K23" si="8">+H11-(I11+J11)</f>
        <v>0</v>
      </c>
      <c r="L11" s="49">
        <f t="shared" ref="L11:L23" si="9">+H11-K11</f>
        <v>19</v>
      </c>
      <c r="M11" s="36">
        <v>0</v>
      </c>
      <c r="N11" s="37">
        <v>0</v>
      </c>
      <c r="O11" s="37">
        <v>0</v>
      </c>
      <c r="P11" s="50">
        <f t="shared" ref="P11:P23" si="10">+M11-N11</f>
        <v>0</v>
      </c>
      <c r="Q11" s="37">
        <f t="shared" ref="Q11:Q23" si="11">SUM(N11:P11)</f>
        <v>0</v>
      </c>
      <c r="R11" s="51">
        <v>13</v>
      </c>
      <c r="S11" s="37">
        <v>13</v>
      </c>
      <c r="T11" s="37">
        <v>0</v>
      </c>
      <c r="U11" s="50">
        <f t="shared" ref="U11:U23" si="12">+R11-(S11+T11)</f>
        <v>0</v>
      </c>
      <c r="V11" s="37">
        <f t="shared" ref="V11:V23" si="13">+R11-U11</f>
        <v>13</v>
      </c>
      <c r="W11" s="51">
        <v>0</v>
      </c>
      <c r="X11" s="52">
        <v>0</v>
      </c>
      <c r="Y11" s="52">
        <v>0</v>
      </c>
      <c r="Z11" s="53">
        <f t="shared" si="0"/>
        <v>0</v>
      </c>
      <c r="AA11" s="54">
        <f t="shared" ref="AA11:AA23" si="14">SUM(X11:Z11)</f>
        <v>0</v>
      </c>
      <c r="AB11" s="51">
        <v>0</v>
      </c>
      <c r="AC11" s="52">
        <v>0</v>
      </c>
      <c r="AD11" s="52">
        <v>0</v>
      </c>
      <c r="AE11" s="53">
        <f t="shared" si="1"/>
        <v>0</v>
      </c>
      <c r="AF11" s="54">
        <f t="shared" ref="AF11:AF23" si="15">SUM(AC11:AE11)</f>
        <v>0</v>
      </c>
      <c r="AG11" s="51">
        <v>2</v>
      </c>
      <c r="AH11" s="55">
        <v>2</v>
      </c>
      <c r="AI11" s="55">
        <v>0</v>
      </c>
      <c r="AJ11" s="48">
        <f t="shared" si="2"/>
        <v>0</v>
      </c>
      <c r="AK11" s="49">
        <f t="shared" si="3"/>
        <v>2</v>
      </c>
      <c r="AL11" s="51">
        <v>0</v>
      </c>
      <c r="AM11" s="37">
        <v>0</v>
      </c>
      <c r="AN11" s="37">
        <v>0</v>
      </c>
      <c r="AO11" s="48">
        <f t="shared" si="4"/>
        <v>0</v>
      </c>
      <c r="AP11" s="236">
        <f t="shared" si="5"/>
        <v>0</v>
      </c>
      <c r="AQ11" s="51">
        <v>5</v>
      </c>
      <c r="AR11" s="52">
        <v>5</v>
      </c>
      <c r="AS11" s="52">
        <v>0</v>
      </c>
      <c r="AT11" s="50">
        <f t="shared" ref="AT11:AT23" si="16">+AQ11-(AR11+AS11)</f>
        <v>0</v>
      </c>
      <c r="AU11" s="42">
        <f t="shared" ref="AU11:AU23" si="17">+AQ11-AT11</f>
        <v>5</v>
      </c>
      <c r="AV11" s="51">
        <v>0</v>
      </c>
      <c r="AW11" s="37">
        <v>0</v>
      </c>
      <c r="AX11" s="37">
        <v>0</v>
      </c>
      <c r="AY11" s="50">
        <f t="shared" ref="AY11:AY23" si="18">+AV11-AW11</f>
        <v>0</v>
      </c>
      <c r="AZ11" s="38">
        <f t="shared" ref="AZ11:AZ23" si="19">SUM(AW11:AY11)</f>
        <v>0</v>
      </c>
      <c r="BA11" s="51">
        <v>5</v>
      </c>
      <c r="BB11" s="52">
        <v>5</v>
      </c>
      <c r="BC11" s="52">
        <v>0</v>
      </c>
      <c r="BD11" s="50">
        <f t="shared" ref="BD11:BD23" si="20">+BA11-(BB11+BC11)</f>
        <v>0</v>
      </c>
      <c r="BE11" s="42">
        <f t="shared" ref="BE11:BE23" si="21">+BA11-BD11</f>
        <v>5</v>
      </c>
      <c r="BF11" s="51">
        <v>13</v>
      </c>
      <c r="BG11" s="37">
        <v>13</v>
      </c>
      <c r="BH11" s="37">
        <v>0</v>
      </c>
      <c r="BI11" s="50">
        <f t="shared" ref="BI11:BI23" si="22">+BF11-(BG11+BH11)</f>
        <v>0</v>
      </c>
      <c r="BJ11" s="38">
        <f t="shared" ref="BJ11:BJ23" si="23">+BF11-BI11</f>
        <v>13</v>
      </c>
    </row>
    <row r="12" spans="1:62" ht="13" x14ac:dyDescent="0.2">
      <c r="A12" s="8" t="s">
        <v>7</v>
      </c>
      <c r="B12" s="7"/>
      <c r="C12" s="51">
        <v>25</v>
      </c>
      <c r="D12" s="47">
        <v>13</v>
      </c>
      <c r="E12" s="47">
        <v>12</v>
      </c>
      <c r="F12" s="48">
        <f t="shared" si="6"/>
        <v>0</v>
      </c>
      <c r="G12" s="47">
        <f t="shared" si="7"/>
        <v>25</v>
      </c>
      <c r="H12" s="51">
        <v>50</v>
      </c>
      <c r="I12" s="47">
        <v>25</v>
      </c>
      <c r="J12" s="47">
        <v>25</v>
      </c>
      <c r="K12" s="48">
        <f t="shared" si="8"/>
        <v>0</v>
      </c>
      <c r="L12" s="49">
        <f t="shared" si="9"/>
        <v>50</v>
      </c>
      <c r="M12" s="36">
        <v>0</v>
      </c>
      <c r="N12" s="37">
        <v>0</v>
      </c>
      <c r="O12" s="37">
        <v>0</v>
      </c>
      <c r="P12" s="50">
        <f t="shared" si="10"/>
        <v>0</v>
      </c>
      <c r="Q12" s="37">
        <f t="shared" si="11"/>
        <v>0</v>
      </c>
      <c r="R12" s="51">
        <v>25</v>
      </c>
      <c r="S12" s="37">
        <v>13</v>
      </c>
      <c r="T12" s="37">
        <v>12</v>
      </c>
      <c r="U12" s="50">
        <f t="shared" si="12"/>
        <v>0</v>
      </c>
      <c r="V12" s="37">
        <f t="shared" si="13"/>
        <v>25</v>
      </c>
      <c r="W12" s="51">
        <v>0</v>
      </c>
      <c r="X12" s="52">
        <v>0</v>
      </c>
      <c r="Y12" s="52">
        <v>0</v>
      </c>
      <c r="Z12" s="53">
        <f t="shared" si="0"/>
        <v>0</v>
      </c>
      <c r="AA12" s="54">
        <f t="shared" si="14"/>
        <v>0</v>
      </c>
      <c r="AB12" s="51">
        <v>0</v>
      </c>
      <c r="AC12" s="52">
        <v>0</v>
      </c>
      <c r="AD12" s="52">
        <v>0</v>
      </c>
      <c r="AE12" s="53">
        <f t="shared" si="1"/>
        <v>0</v>
      </c>
      <c r="AF12" s="54">
        <f t="shared" si="15"/>
        <v>0</v>
      </c>
      <c r="AG12" s="51">
        <v>3</v>
      </c>
      <c r="AH12" s="55">
        <v>2</v>
      </c>
      <c r="AI12" s="55">
        <v>1</v>
      </c>
      <c r="AJ12" s="48">
        <f t="shared" si="2"/>
        <v>0</v>
      </c>
      <c r="AK12" s="49">
        <f t="shared" si="3"/>
        <v>3</v>
      </c>
      <c r="AL12" s="51">
        <v>0</v>
      </c>
      <c r="AM12" s="37">
        <v>0</v>
      </c>
      <c r="AN12" s="37">
        <v>0</v>
      </c>
      <c r="AO12" s="48">
        <f t="shared" si="4"/>
        <v>0</v>
      </c>
      <c r="AP12" s="236">
        <f t="shared" si="5"/>
        <v>0</v>
      </c>
      <c r="AQ12" s="51">
        <v>9</v>
      </c>
      <c r="AR12" s="52">
        <v>5</v>
      </c>
      <c r="AS12" s="52">
        <v>4</v>
      </c>
      <c r="AT12" s="50">
        <f t="shared" si="16"/>
        <v>0</v>
      </c>
      <c r="AU12" s="42">
        <f t="shared" si="17"/>
        <v>9</v>
      </c>
      <c r="AV12" s="51">
        <v>0</v>
      </c>
      <c r="AW12" s="37">
        <v>0</v>
      </c>
      <c r="AX12" s="37">
        <v>0</v>
      </c>
      <c r="AY12" s="50">
        <f t="shared" si="18"/>
        <v>0</v>
      </c>
      <c r="AZ12" s="38">
        <f t="shared" si="19"/>
        <v>0</v>
      </c>
      <c r="BA12" s="51">
        <v>11</v>
      </c>
      <c r="BB12" s="52">
        <v>6</v>
      </c>
      <c r="BC12" s="52">
        <v>5</v>
      </c>
      <c r="BD12" s="50">
        <f t="shared" si="20"/>
        <v>0</v>
      </c>
      <c r="BE12" s="42">
        <f t="shared" si="21"/>
        <v>11</v>
      </c>
      <c r="BF12" s="51">
        <v>25</v>
      </c>
      <c r="BG12" s="37">
        <v>13</v>
      </c>
      <c r="BH12" s="37">
        <v>12</v>
      </c>
      <c r="BI12" s="50">
        <f t="shared" si="22"/>
        <v>0</v>
      </c>
      <c r="BJ12" s="38">
        <f t="shared" si="23"/>
        <v>25</v>
      </c>
    </row>
    <row r="13" spans="1:62" ht="13" x14ac:dyDescent="0.2">
      <c r="A13" s="8" t="s">
        <v>8</v>
      </c>
      <c r="B13" s="7"/>
      <c r="C13" s="51">
        <v>13</v>
      </c>
      <c r="D13" s="47">
        <v>7</v>
      </c>
      <c r="E13" s="47">
        <v>6</v>
      </c>
      <c r="F13" s="48">
        <f t="shared" si="6"/>
        <v>0</v>
      </c>
      <c r="G13" s="47">
        <f t="shared" si="7"/>
        <v>13</v>
      </c>
      <c r="H13" s="51">
        <v>20</v>
      </c>
      <c r="I13" s="47">
        <v>10</v>
      </c>
      <c r="J13" s="47">
        <v>10</v>
      </c>
      <c r="K13" s="48">
        <f t="shared" si="8"/>
        <v>0</v>
      </c>
      <c r="L13" s="49">
        <f t="shared" si="9"/>
        <v>20</v>
      </c>
      <c r="M13" s="36">
        <v>0</v>
      </c>
      <c r="N13" s="37">
        <v>0</v>
      </c>
      <c r="O13" s="37">
        <v>0</v>
      </c>
      <c r="P13" s="50">
        <f t="shared" si="10"/>
        <v>0</v>
      </c>
      <c r="Q13" s="37">
        <f t="shared" si="11"/>
        <v>0</v>
      </c>
      <c r="R13" s="51">
        <v>13</v>
      </c>
      <c r="S13" s="37">
        <v>7</v>
      </c>
      <c r="T13" s="37">
        <v>6</v>
      </c>
      <c r="U13" s="50">
        <f t="shared" si="12"/>
        <v>0</v>
      </c>
      <c r="V13" s="37">
        <f t="shared" si="13"/>
        <v>13</v>
      </c>
      <c r="W13" s="51">
        <v>0</v>
      </c>
      <c r="X13" s="52">
        <v>0</v>
      </c>
      <c r="Y13" s="52">
        <v>0</v>
      </c>
      <c r="Z13" s="53">
        <f t="shared" si="0"/>
        <v>0</v>
      </c>
      <c r="AA13" s="54">
        <f t="shared" si="14"/>
        <v>0</v>
      </c>
      <c r="AB13" s="51">
        <v>0</v>
      </c>
      <c r="AC13" s="52">
        <v>0</v>
      </c>
      <c r="AD13" s="52">
        <v>0</v>
      </c>
      <c r="AE13" s="53">
        <f t="shared" si="1"/>
        <v>0</v>
      </c>
      <c r="AF13" s="54">
        <f t="shared" si="15"/>
        <v>0</v>
      </c>
      <c r="AG13" s="51">
        <v>2</v>
      </c>
      <c r="AH13" s="55">
        <v>1</v>
      </c>
      <c r="AI13" s="55">
        <v>1</v>
      </c>
      <c r="AJ13" s="48">
        <f t="shared" si="2"/>
        <v>0</v>
      </c>
      <c r="AK13" s="49">
        <f t="shared" si="3"/>
        <v>2</v>
      </c>
      <c r="AL13" s="51">
        <v>0</v>
      </c>
      <c r="AM13" s="37">
        <v>0</v>
      </c>
      <c r="AN13" s="37">
        <v>0</v>
      </c>
      <c r="AO13" s="48">
        <f t="shared" si="4"/>
        <v>0</v>
      </c>
      <c r="AP13" s="236">
        <f t="shared" si="5"/>
        <v>0</v>
      </c>
      <c r="AQ13" s="51">
        <v>5</v>
      </c>
      <c r="AR13" s="52">
        <v>3</v>
      </c>
      <c r="AS13" s="52">
        <v>2</v>
      </c>
      <c r="AT13" s="50">
        <f t="shared" si="16"/>
        <v>0</v>
      </c>
      <c r="AU13" s="42">
        <f t="shared" si="17"/>
        <v>5</v>
      </c>
      <c r="AV13" s="51">
        <v>0</v>
      </c>
      <c r="AW13" s="37">
        <v>0</v>
      </c>
      <c r="AX13" s="37">
        <v>0</v>
      </c>
      <c r="AY13" s="50">
        <f t="shared" si="18"/>
        <v>0</v>
      </c>
      <c r="AZ13" s="38">
        <f t="shared" si="19"/>
        <v>0</v>
      </c>
      <c r="BA13" s="51">
        <v>6</v>
      </c>
      <c r="BB13" s="52">
        <v>3</v>
      </c>
      <c r="BC13" s="52">
        <v>3</v>
      </c>
      <c r="BD13" s="50">
        <f t="shared" si="20"/>
        <v>0</v>
      </c>
      <c r="BE13" s="42">
        <f t="shared" si="21"/>
        <v>6</v>
      </c>
      <c r="BF13" s="51">
        <v>13</v>
      </c>
      <c r="BG13" s="37">
        <v>7</v>
      </c>
      <c r="BH13" s="37">
        <v>6</v>
      </c>
      <c r="BI13" s="50">
        <f t="shared" si="22"/>
        <v>0</v>
      </c>
      <c r="BJ13" s="38">
        <f t="shared" si="23"/>
        <v>13</v>
      </c>
    </row>
    <row r="14" spans="1:62" ht="13" x14ac:dyDescent="0.2">
      <c r="A14" s="8" t="s">
        <v>9</v>
      </c>
      <c r="B14" s="7"/>
      <c r="C14" s="51">
        <v>25</v>
      </c>
      <c r="D14" s="47">
        <v>13</v>
      </c>
      <c r="E14" s="47">
        <v>12</v>
      </c>
      <c r="F14" s="48">
        <f t="shared" si="6"/>
        <v>0</v>
      </c>
      <c r="G14" s="47">
        <f t="shared" si="7"/>
        <v>25</v>
      </c>
      <c r="H14" s="51">
        <v>50</v>
      </c>
      <c r="I14" s="47">
        <v>25</v>
      </c>
      <c r="J14" s="47">
        <v>25</v>
      </c>
      <c r="K14" s="48">
        <f t="shared" si="8"/>
        <v>0</v>
      </c>
      <c r="L14" s="49">
        <f t="shared" si="9"/>
        <v>50</v>
      </c>
      <c r="M14" s="36">
        <v>0</v>
      </c>
      <c r="N14" s="37">
        <v>0</v>
      </c>
      <c r="O14" s="37">
        <v>0</v>
      </c>
      <c r="P14" s="50">
        <f t="shared" si="10"/>
        <v>0</v>
      </c>
      <c r="Q14" s="37">
        <f t="shared" si="11"/>
        <v>0</v>
      </c>
      <c r="R14" s="51">
        <v>25</v>
      </c>
      <c r="S14" s="37">
        <v>13</v>
      </c>
      <c r="T14" s="37">
        <v>12</v>
      </c>
      <c r="U14" s="50">
        <f t="shared" si="12"/>
        <v>0</v>
      </c>
      <c r="V14" s="37">
        <f t="shared" si="13"/>
        <v>25</v>
      </c>
      <c r="W14" s="51">
        <v>0</v>
      </c>
      <c r="X14" s="52">
        <v>0</v>
      </c>
      <c r="Y14" s="52">
        <v>0</v>
      </c>
      <c r="Z14" s="53">
        <f t="shared" si="0"/>
        <v>0</v>
      </c>
      <c r="AA14" s="54">
        <f t="shared" si="14"/>
        <v>0</v>
      </c>
      <c r="AB14" s="51">
        <v>0</v>
      </c>
      <c r="AC14" s="52">
        <v>0</v>
      </c>
      <c r="AD14" s="52">
        <v>0</v>
      </c>
      <c r="AE14" s="53">
        <f t="shared" si="1"/>
        <v>0</v>
      </c>
      <c r="AF14" s="54">
        <f t="shared" si="15"/>
        <v>0</v>
      </c>
      <c r="AG14" s="51">
        <v>3</v>
      </c>
      <c r="AH14" s="55">
        <v>2</v>
      </c>
      <c r="AI14" s="55">
        <v>1</v>
      </c>
      <c r="AJ14" s="48">
        <f t="shared" si="2"/>
        <v>0</v>
      </c>
      <c r="AK14" s="49">
        <f t="shared" si="3"/>
        <v>3</v>
      </c>
      <c r="AL14" s="51">
        <v>0</v>
      </c>
      <c r="AM14" s="37">
        <v>0</v>
      </c>
      <c r="AN14" s="37">
        <v>0</v>
      </c>
      <c r="AO14" s="48">
        <f t="shared" si="4"/>
        <v>0</v>
      </c>
      <c r="AP14" s="236">
        <f t="shared" si="5"/>
        <v>0</v>
      </c>
      <c r="AQ14" s="51">
        <v>8</v>
      </c>
      <c r="AR14" s="52">
        <v>4</v>
      </c>
      <c r="AS14" s="52">
        <v>4</v>
      </c>
      <c r="AT14" s="50">
        <f t="shared" si="16"/>
        <v>0</v>
      </c>
      <c r="AU14" s="42">
        <f t="shared" si="17"/>
        <v>8</v>
      </c>
      <c r="AV14" s="51">
        <v>0</v>
      </c>
      <c r="AW14" s="37">
        <v>0</v>
      </c>
      <c r="AX14" s="37">
        <v>0</v>
      </c>
      <c r="AY14" s="50">
        <f t="shared" si="18"/>
        <v>0</v>
      </c>
      <c r="AZ14" s="38">
        <f t="shared" si="19"/>
        <v>0</v>
      </c>
      <c r="BA14" s="51">
        <v>10</v>
      </c>
      <c r="BB14" s="52">
        <v>5</v>
      </c>
      <c r="BC14" s="52">
        <v>5</v>
      </c>
      <c r="BD14" s="50">
        <f t="shared" si="20"/>
        <v>0</v>
      </c>
      <c r="BE14" s="42">
        <f t="shared" si="21"/>
        <v>10</v>
      </c>
      <c r="BF14" s="51">
        <v>25</v>
      </c>
      <c r="BG14" s="37">
        <v>13</v>
      </c>
      <c r="BH14" s="37">
        <v>12</v>
      </c>
      <c r="BI14" s="50">
        <f t="shared" si="22"/>
        <v>0</v>
      </c>
      <c r="BJ14" s="38">
        <f t="shared" si="23"/>
        <v>25</v>
      </c>
    </row>
    <row r="15" spans="1:62" ht="13" x14ac:dyDescent="0.2">
      <c r="A15" s="8" t="s">
        <v>10</v>
      </c>
      <c r="B15" s="7"/>
      <c r="C15" s="51">
        <v>25</v>
      </c>
      <c r="D15" s="47">
        <v>13</v>
      </c>
      <c r="E15" s="47">
        <v>12</v>
      </c>
      <c r="F15" s="48">
        <f t="shared" si="6"/>
        <v>0</v>
      </c>
      <c r="G15" s="47">
        <f t="shared" si="7"/>
        <v>25</v>
      </c>
      <c r="H15" s="51">
        <v>50</v>
      </c>
      <c r="I15" s="47">
        <v>25</v>
      </c>
      <c r="J15" s="47">
        <v>25</v>
      </c>
      <c r="K15" s="48">
        <f t="shared" si="8"/>
        <v>0</v>
      </c>
      <c r="L15" s="49">
        <f t="shared" si="9"/>
        <v>50</v>
      </c>
      <c r="M15" s="36">
        <v>0</v>
      </c>
      <c r="N15" s="37">
        <v>0</v>
      </c>
      <c r="O15" s="37">
        <v>0</v>
      </c>
      <c r="P15" s="50">
        <f t="shared" si="10"/>
        <v>0</v>
      </c>
      <c r="Q15" s="37">
        <f t="shared" si="11"/>
        <v>0</v>
      </c>
      <c r="R15" s="51">
        <v>25</v>
      </c>
      <c r="S15" s="37">
        <v>13</v>
      </c>
      <c r="T15" s="37">
        <v>12</v>
      </c>
      <c r="U15" s="50">
        <f t="shared" si="12"/>
        <v>0</v>
      </c>
      <c r="V15" s="37">
        <f t="shared" si="13"/>
        <v>25</v>
      </c>
      <c r="W15" s="51">
        <v>0</v>
      </c>
      <c r="X15" s="52">
        <v>0</v>
      </c>
      <c r="Y15" s="52">
        <v>0</v>
      </c>
      <c r="Z15" s="53">
        <f t="shared" si="0"/>
        <v>0</v>
      </c>
      <c r="AA15" s="54">
        <f t="shared" si="14"/>
        <v>0</v>
      </c>
      <c r="AB15" s="51">
        <v>0</v>
      </c>
      <c r="AC15" s="52">
        <v>0</v>
      </c>
      <c r="AD15" s="52">
        <v>0</v>
      </c>
      <c r="AE15" s="53">
        <f t="shared" si="1"/>
        <v>0</v>
      </c>
      <c r="AF15" s="54">
        <f t="shared" si="15"/>
        <v>0</v>
      </c>
      <c r="AG15" s="51">
        <v>3</v>
      </c>
      <c r="AH15" s="55">
        <v>2</v>
      </c>
      <c r="AI15" s="55">
        <v>1</v>
      </c>
      <c r="AJ15" s="48">
        <f t="shared" si="2"/>
        <v>0</v>
      </c>
      <c r="AK15" s="49">
        <f t="shared" si="3"/>
        <v>3</v>
      </c>
      <c r="AL15" s="51">
        <v>0</v>
      </c>
      <c r="AM15" s="37">
        <v>0</v>
      </c>
      <c r="AN15" s="37">
        <v>0</v>
      </c>
      <c r="AO15" s="48">
        <f t="shared" si="4"/>
        <v>0</v>
      </c>
      <c r="AP15" s="236">
        <f t="shared" si="5"/>
        <v>0</v>
      </c>
      <c r="AQ15" s="51">
        <v>9</v>
      </c>
      <c r="AR15" s="52">
        <v>5</v>
      </c>
      <c r="AS15" s="52">
        <v>4</v>
      </c>
      <c r="AT15" s="50">
        <f t="shared" si="16"/>
        <v>0</v>
      </c>
      <c r="AU15" s="42">
        <f t="shared" si="17"/>
        <v>9</v>
      </c>
      <c r="AV15" s="51">
        <v>0</v>
      </c>
      <c r="AW15" s="37">
        <v>0</v>
      </c>
      <c r="AX15" s="37">
        <v>0</v>
      </c>
      <c r="AY15" s="50">
        <f t="shared" si="18"/>
        <v>0</v>
      </c>
      <c r="AZ15" s="38">
        <f t="shared" si="19"/>
        <v>0</v>
      </c>
      <c r="BA15" s="51">
        <v>11</v>
      </c>
      <c r="BB15" s="52">
        <v>6</v>
      </c>
      <c r="BC15" s="52">
        <v>5</v>
      </c>
      <c r="BD15" s="50">
        <f t="shared" si="20"/>
        <v>0</v>
      </c>
      <c r="BE15" s="42">
        <f t="shared" si="21"/>
        <v>11</v>
      </c>
      <c r="BF15" s="51">
        <v>25</v>
      </c>
      <c r="BG15" s="37">
        <v>13</v>
      </c>
      <c r="BH15" s="37">
        <v>12</v>
      </c>
      <c r="BI15" s="50">
        <f t="shared" si="22"/>
        <v>0</v>
      </c>
      <c r="BJ15" s="38">
        <f t="shared" si="23"/>
        <v>25</v>
      </c>
    </row>
    <row r="16" spans="1:62" ht="13" x14ac:dyDescent="0.2">
      <c r="A16" s="8" t="s">
        <v>11</v>
      </c>
      <c r="B16" s="7"/>
      <c r="C16" s="51">
        <v>25</v>
      </c>
      <c r="D16" s="47">
        <v>13</v>
      </c>
      <c r="E16" s="47">
        <v>12</v>
      </c>
      <c r="F16" s="48">
        <f t="shared" si="6"/>
        <v>0</v>
      </c>
      <c r="G16" s="47">
        <f t="shared" si="7"/>
        <v>25</v>
      </c>
      <c r="H16" s="51">
        <v>50</v>
      </c>
      <c r="I16" s="47">
        <v>25</v>
      </c>
      <c r="J16" s="47">
        <v>25</v>
      </c>
      <c r="K16" s="48">
        <f t="shared" si="8"/>
        <v>0</v>
      </c>
      <c r="L16" s="49">
        <f t="shared" si="9"/>
        <v>50</v>
      </c>
      <c r="M16" s="36">
        <v>0</v>
      </c>
      <c r="N16" s="37">
        <v>0</v>
      </c>
      <c r="O16" s="37">
        <v>0</v>
      </c>
      <c r="P16" s="50">
        <f t="shared" si="10"/>
        <v>0</v>
      </c>
      <c r="Q16" s="37">
        <f t="shared" si="11"/>
        <v>0</v>
      </c>
      <c r="R16" s="51">
        <v>25</v>
      </c>
      <c r="S16" s="37">
        <v>13</v>
      </c>
      <c r="T16" s="37">
        <v>12</v>
      </c>
      <c r="U16" s="50">
        <f t="shared" si="12"/>
        <v>0</v>
      </c>
      <c r="V16" s="37">
        <f t="shared" si="13"/>
        <v>25</v>
      </c>
      <c r="W16" s="51">
        <v>0</v>
      </c>
      <c r="X16" s="52">
        <v>0</v>
      </c>
      <c r="Y16" s="52">
        <v>0</v>
      </c>
      <c r="Z16" s="53">
        <f t="shared" si="0"/>
        <v>0</v>
      </c>
      <c r="AA16" s="54">
        <f t="shared" si="14"/>
        <v>0</v>
      </c>
      <c r="AB16" s="51">
        <v>0</v>
      </c>
      <c r="AC16" s="52">
        <v>0</v>
      </c>
      <c r="AD16" s="52">
        <v>0</v>
      </c>
      <c r="AE16" s="53">
        <f t="shared" si="1"/>
        <v>0</v>
      </c>
      <c r="AF16" s="54">
        <f t="shared" si="15"/>
        <v>0</v>
      </c>
      <c r="AG16" s="51">
        <v>3</v>
      </c>
      <c r="AH16" s="55">
        <v>2</v>
      </c>
      <c r="AI16" s="55">
        <v>1</v>
      </c>
      <c r="AJ16" s="48">
        <f t="shared" si="2"/>
        <v>0</v>
      </c>
      <c r="AK16" s="49">
        <f t="shared" si="3"/>
        <v>3</v>
      </c>
      <c r="AL16" s="51">
        <v>0</v>
      </c>
      <c r="AM16" s="37">
        <v>0</v>
      </c>
      <c r="AN16" s="37">
        <v>0</v>
      </c>
      <c r="AO16" s="48">
        <f t="shared" si="4"/>
        <v>0</v>
      </c>
      <c r="AP16" s="236">
        <f t="shared" si="5"/>
        <v>0</v>
      </c>
      <c r="AQ16" s="51">
        <v>9</v>
      </c>
      <c r="AR16" s="52">
        <v>5</v>
      </c>
      <c r="AS16" s="52">
        <v>4</v>
      </c>
      <c r="AT16" s="50">
        <f t="shared" si="16"/>
        <v>0</v>
      </c>
      <c r="AU16" s="42">
        <f t="shared" si="17"/>
        <v>9</v>
      </c>
      <c r="AV16" s="51">
        <v>0</v>
      </c>
      <c r="AW16" s="37">
        <v>0</v>
      </c>
      <c r="AX16" s="37">
        <v>0</v>
      </c>
      <c r="AY16" s="50">
        <f t="shared" si="18"/>
        <v>0</v>
      </c>
      <c r="AZ16" s="38">
        <f t="shared" si="19"/>
        <v>0</v>
      </c>
      <c r="BA16" s="51">
        <v>10</v>
      </c>
      <c r="BB16" s="52">
        <v>5</v>
      </c>
      <c r="BC16" s="52">
        <v>5</v>
      </c>
      <c r="BD16" s="50">
        <f t="shared" si="20"/>
        <v>0</v>
      </c>
      <c r="BE16" s="42">
        <f t="shared" si="21"/>
        <v>10</v>
      </c>
      <c r="BF16" s="51">
        <v>25</v>
      </c>
      <c r="BG16" s="37">
        <v>13</v>
      </c>
      <c r="BH16" s="37">
        <v>12</v>
      </c>
      <c r="BI16" s="50">
        <f t="shared" si="22"/>
        <v>0</v>
      </c>
      <c r="BJ16" s="38">
        <f t="shared" si="23"/>
        <v>25</v>
      </c>
    </row>
    <row r="17" spans="1:62" ht="13" x14ac:dyDescent="0.2">
      <c r="A17" s="8" t="s">
        <v>12</v>
      </c>
      <c r="B17" s="7"/>
      <c r="C17" s="51">
        <v>13</v>
      </c>
      <c r="D17" s="47">
        <v>7</v>
      </c>
      <c r="E17" s="47">
        <v>6</v>
      </c>
      <c r="F17" s="173">
        <f t="shared" si="6"/>
        <v>0</v>
      </c>
      <c r="G17" s="47">
        <f t="shared" si="7"/>
        <v>13</v>
      </c>
      <c r="H17" s="51">
        <v>19</v>
      </c>
      <c r="I17" s="47">
        <v>10</v>
      </c>
      <c r="J17" s="47">
        <v>9</v>
      </c>
      <c r="K17" s="173">
        <f t="shared" si="8"/>
        <v>0</v>
      </c>
      <c r="L17" s="49">
        <f t="shared" si="9"/>
        <v>19</v>
      </c>
      <c r="M17" s="36">
        <v>0</v>
      </c>
      <c r="N17" s="37">
        <v>0</v>
      </c>
      <c r="O17" s="37">
        <v>0</v>
      </c>
      <c r="P17" s="50">
        <f t="shared" si="10"/>
        <v>0</v>
      </c>
      <c r="Q17" s="37">
        <f t="shared" si="11"/>
        <v>0</v>
      </c>
      <c r="R17" s="51">
        <v>13</v>
      </c>
      <c r="S17" s="37">
        <v>7</v>
      </c>
      <c r="T17" s="37">
        <v>6</v>
      </c>
      <c r="U17" s="174">
        <f t="shared" si="12"/>
        <v>0</v>
      </c>
      <c r="V17" s="37">
        <f t="shared" si="13"/>
        <v>13</v>
      </c>
      <c r="W17" s="51">
        <v>0</v>
      </c>
      <c r="X17" s="52">
        <v>0</v>
      </c>
      <c r="Y17" s="52">
        <v>0</v>
      </c>
      <c r="Z17" s="53">
        <f t="shared" si="0"/>
        <v>0</v>
      </c>
      <c r="AA17" s="54">
        <f t="shared" si="14"/>
        <v>0</v>
      </c>
      <c r="AB17" s="51">
        <v>0</v>
      </c>
      <c r="AC17" s="52">
        <v>0</v>
      </c>
      <c r="AD17" s="52">
        <v>0</v>
      </c>
      <c r="AE17" s="53">
        <f t="shared" si="1"/>
        <v>0</v>
      </c>
      <c r="AF17" s="54">
        <f t="shared" si="15"/>
        <v>0</v>
      </c>
      <c r="AG17" s="51">
        <v>2</v>
      </c>
      <c r="AH17" s="55">
        <v>1</v>
      </c>
      <c r="AI17" s="55">
        <v>1</v>
      </c>
      <c r="AJ17" s="173">
        <f t="shared" si="2"/>
        <v>0</v>
      </c>
      <c r="AK17" s="49">
        <f t="shared" si="3"/>
        <v>2</v>
      </c>
      <c r="AL17" s="51">
        <v>0</v>
      </c>
      <c r="AM17" s="37">
        <v>0</v>
      </c>
      <c r="AN17" s="37">
        <v>0</v>
      </c>
      <c r="AO17" s="173">
        <f t="shared" si="4"/>
        <v>0</v>
      </c>
      <c r="AP17" s="236">
        <f t="shared" si="5"/>
        <v>0</v>
      </c>
      <c r="AQ17" s="51">
        <v>5</v>
      </c>
      <c r="AR17" s="52">
        <v>3</v>
      </c>
      <c r="AS17" s="52">
        <v>2</v>
      </c>
      <c r="AT17" s="50">
        <f t="shared" si="16"/>
        <v>0</v>
      </c>
      <c r="AU17" s="42">
        <f t="shared" si="17"/>
        <v>5</v>
      </c>
      <c r="AV17" s="51">
        <v>0</v>
      </c>
      <c r="AW17" s="37">
        <v>0</v>
      </c>
      <c r="AX17" s="37">
        <v>0</v>
      </c>
      <c r="AY17" s="50">
        <f t="shared" si="18"/>
        <v>0</v>
      </c>
      <c r="AZ17" s="38">
        <f t="shared" si="19"/>
        <v>0</v>
      </c>
      <c r="BA17" s="51">
        <v>5</v>
      </c>
      <c r="BB17" s="53">
        <v>3</v>
      </c>
      <c r="BC17" s="52">
        <v>2</v>
      </c>
      <c r="BD17" s="50">
        <f t="shared" si="20"/>
        <v>0</v>
      </c>
      <c r="BE17" s="42">
        <f t="shared" si="21"/>
        <v>5</v>
      </c>
      <c r="BF17" s="51">
        <v>13</v>
      </c>
      <c r="BG17" s="37">
        <v>7</v>
      </c>
      <c r="BH17" s="37">
        <v>6</v>
      </c>
      <c r="BI17" s="50">
        <f t="shared" si="22"/>
        <v>0</v>
      </c>
      <c r="BJ17" s="38">
        <f t="shared" si="23"/>
        <v>13</v>
      </c>
    </row>
    <row r="18" spans="1:62" ht="13" x14ac:dyDescent="0.2">
      <c r="A18" s="8" t="s">
        <v>29</v>
      </c>
      <c r="B18" s="7"/>
      <c r="C18" s="51">
        <v>29</v>
      </c>
      <c r="D18" s="47">
        <v>15</v>
      </c>
      <c r="E18" s="47">
        <v>14</v>
      </c>
      <c r="F18" s="48">
        <f t="shared" si="6"/>
        <v>0</v>
      </c>
      <c r="G18" s="47">
        <f t="shared" si="7"/>
        <v>29</v>
      </c>
      <c r="H18" s="51">
        <v>50</v>
      </c>
      <c r="I18" s="47">
        <v>25</v>
      </c>
      <c r="J18" s="47">
        <v>25</v>
      </c>
      <c r="K18" s="48">
        <f t="shared" si="8"/>
        <v>0</v>
      </c>
      <c r="L18" s="49">
        <f t="shared" si="9"/>
        <v>50</v>
      </c>
      <c r="M18" s="36">
        <v>0</v>
      </c>
      <c r="N18" s="37">
        <v>0</v>
      </c>
      <c r="O18" s="37">
        <v>0</v>
      </c>
      <c r="P18" s="50">
        <f t="shared" ref="P18:P19" si="24">+M18-N18</f>
        <v>0</v>
      </c>
      <c r="Q18" s="37">
        <f t="shared" ref="Q18:Q19" si="25">SUM(N18:P18)</f>
        <v>0</v>
      </c>
      <c r="R18" s="51">
        <v>29</v>
      </c>
      <c r="S18" s="37">
        <v>15</v>
      </c>
      <c r="T18" s="37">
        <v>14</v>
      </c>
      <c r="U18" s="50">
        <f t="shared" si="12"/>
        <v>0</v>
      </c>
      <c r="V18" s="37">
        <f t="shared" si="13"/>
        <v>29</v>
      </c>
      <c r="W18" s="51">
        <v>0</v>
      </c>
      <c r="X18" s="52">
        <v>0</v>
      </c>
      <c r="Y18" s="52">
        <v>0</v>
      </c>
      <c r="Z18" s="53">
        <f t="shared" si="0"/>
        <v>0</v>
      </c>
      <c r="AA18" s="54">
        <f t="shared" ref="AA18:AA19" si="26">SUM(X18:Z18)</f>
        <v>0</v>
      </c>
      <c r="AB18" s="51">
        <v>0</v>
      </c>
      <c r="AC18" s="52">
        <v>0</v>
      </c>
      <c r="AD18" s="52">
        <v>0</v>
      </c>
      <c r="AE18" s="53">
        <f t="shared" si="1"/>
        <v>0</v>
      </c>
      <c r="AF18" s="54">
        <f t="shared" si="15"/>
        <v>0</v>
      </c>
      <c r="AG18" s="51">
        <v>5</v>
      </c>
      <c r="AH18" s="55">
        <v>5</v>
      </c>
      <c r="AI18" s="55">
        <v>0</v>
      </c>
      <c r="AJ18" s="48">
        <f t="shared" si="2"/>
        <v>0</v>
      </c>
      <c r="AK18" s="49">
        <f t="shared" si="3"/>
        <v>5</v>
      </c>
      <c r="AL18" s="51">
        <v>0</v>
      </c>
      <c r="AM18" s="37">
        <v>0</v>
      </c>
      <c r="AN18" s="37">
        <v>0</v>
      </c>
      <c r="AO18" s="48">
        <f t="shared" si="4"/>
        <v>0</v>
      </c>
      <c r="AP18" s="236">
        <f t="shared" si="5"/>
        <v>0</v>
      </c>
      <c r="AQ18" s="51">
        <v>18</v>
      </c>
      <c r="AR18" s="52">
        <v>9</v>
      </c>
      <c r="AS18" s="52">
        <v>9</v>
      </c>
      <c r="AT18" s="50">
        <f t="shared" si="16"/>
        <v>0</v>
      </c>
      <c r="AU18" s="42">
        <f t="shared" si="17"/>
        <v>18</v>
      </c>
      <c r="AV18" s="51">
        <v>0</v>
      </c>
      <c r="AW18" s="37">
        <v>0</v>
      </c>
      <c r="AX18" s="37">
        <v>0</v>
      </c>
      <c r="AY18" s="50">
        <f t="shared" ref="AY18:AY19" si="27">+AV18-AW18</f>
        <v>0</v>
      </c>
      <c r="AZ18" s="38">
        <f t="shared" ref="AZ18:AZ19" si="28">SUM(AW18:AY18)</f>
        <v>0</v>
      </c>
      <c r="BA18" s="51">
        <v>22</v>
      </c>
      <c r="BB18" s="52">
        <v>11</v>
      </c>
      <c r="BC18" s="52">
        <v>11</v>
      </c>
      <c r="BD18" s="50">
        <f t="shared" si="20"/>
        <v>0</v>
      </c>
      <c r="BE18" s="42">
        <f t="shared" si="21"/>
        <v>22</v>
      </c>
      <c r="BF18" s="51">
        <v>30</v>
      </c>
      <c r="BG18" s="37">
        <v>15</v>
      </c>
      <c r="BH18" s="37">
        <v>15</v>
      </c>
      <c r="BI18" s="50">
        <f t="shared" si="22"/>
        <v>0</v>
      </c>
      <c r="BJ18" s="38">
        <f t="shared" si="23"/>
        <v>30</v>
      </c>
    </row>
    <row r="19" spans="1:62" ht="13" x14ac:dyDescent="0.2">
      <c r="A19" s="8" t="s">
        <v>42</v>
      </c>
      <c r="B19" s="7"/>
      <c r="C19" s="51">
        <v>0</v>
      </c>
      <c r="D19" s="47">
        <v>0</v>
      </c>
      <c r="E19" s="47">
        <v>0</v>
      </c>
      <c r="F19" s="48">
        <f t="shared" si="6"/>
        <v>0</v>
      </c>
      <c r="G19" s="47">
        <f t="shared" si="7"/>
        <v>0</v>
      </c>
      <c r="H19" s="51">
        <v>3</v>
      </c>
      <c r="I19" s="47">
        <v>3</v>
      </c>
      <c r="J19" s="47">
        <v>0</v>
      </c>
      <c r="K19" s="48">
        <f t="shared" si="8"/>
        <v>0</v>
      </c>
      <c r="L19" s="49">
        <f t="shared" si="9"/>
        <v>3</v>
      </c>
      <c r="M19" s="36">
        <v>0</v>
      </c>
      <c r="N19" s="37">
        <v>0</v>
      </c>
      <c r="O19" s="37">
        <v>0</v>
      </c>
      <c r="P19" s="50">
        <f t="shared" si="24"/>
        <v>0</v>
      </c>
      <c r="Q19" s="37">
        <f t="shared" si="25"/>
        <v>0</v>
      </c>
      <c r="R19" s="51">
        <v>0</v>
      </c>
      <c r="S19" s="37">
        <v>0</v>
      </c>
      <c r="T19" s="37">
        <v>0</v>
      </c>
      <c r="U19" s="50">
        <f t="shared" si="12"/>
        <v>0</v>
      </c>
      <c r="V19" s="37">
        <f t="shared" si="13"/>
        <v>0</v>
      </c>
      <c r="W19" s="51">
        <v>0</v>
      </c>
      <c r="X19" s="52">
        <v>0</v>
      </c>
      <c r="Y19" s="52">
        <v>0</v>
      </c>
      <c r="Z19" s="53">
        <f t="shared" si="0"/>
        <v>0</v>
      </c>
      <c r="AA19" s="54">
        <f t="shared" si="26"/>
        <v>0</v>
      </c>
      <c r="AB19" s="51">
        <v>0</v>
      </c>
      <c r="AC19" s="52">
        <v>0</v>
      </c>
      <c r="AD19" s="52">
        <v>0</v>
      </c>
      <c r="AE19" s="53">
        <f t="shared" si="1"/>
        <v>0</v>
      </c>
      <c r="AF19" s="54">
        <f t="shared" si="15"/>
        <v>0</v>
      </c>
      <c r="AG19" s="51">
        <v>5</v>
      </c>
      <c r="AH19" s="55">
        <v>5</v>
      </c>
      <c r="AI19" s="55">
        <v>0</v>
      </c>
      <c r="AJ19" s="48">
        <f t="shared" si="2"/>
        <v>0</v>
      </c>
      <c r="AK19" s="49">
        <f t="shared" si="3"/>
        <v>5</v>
      </c>
      <c r="AL19" s="51">
        <v>0</v>
      </c>
      <c r="AM19" s="37">
        <v>0</v>
      </c>
      <c r="AN19" s="37">
        <v>0</v>
      </c>
      <c r="AO19" s="48">
        <f t="shared" si="4"/>
        <v>0</v>
      </c>
      <c r="AP19" s="236">
        <f t="shared" si="5"/>
        <v>0</v>
      </c>
      <c r="AQ19" s="51">
        <v>3</v>
      </c>
      <c r="AR19" s="52">
        <v>2</v>
      </c>
      <c r="AS19" s="52">
        <v>1</v>
      </c>
      <c r="AT19" s="50">
        <f t="shared" si="16"/>
        <v>0</v>
      </c>
      <c r="AU19" s="42">
        <f t="shared" si="17"/>
        <v>3</v>
      </c>
      <c r="AV19" s="51">
        <v>0</v>
      </c>
      <c r="AW19" s="37">
        <v>0</v>
      </c>
      <c r="AX19" s="37">
        <v>0</v>
      </c>
      <c r="AY19" s="50">
        <f t="shared" si="27"/>
        <v>0</v>
      </c>
      <c r="AZ19" s="38">
        <f t="shared" si="28"/>
        <v>0</v>
      </c>
      <c r="BA19" s="51">
        <v>0</v>
      </c>
      <c r="BB19" s="52">
        <v>0</v>
      </c>
      <c r="BC19" s="52">
        <v>0</v>
      </c>
      <c r="BD19" s="50">
        <f t="shared" si="20"/>
        <v>0</v>
      </c>
      <c r="BE19" s="42">
        <f t="shared" si="21"/>
        <v>0</v>
      </c>
      <c r="BF19" s="51">
        <v>10</v>
      </c>
      <c r="BG19" s="37">
        <v>5</v>
      </c>
      <c r="BH19" s="37">
        <v>5</v>
      </c>
      <c r="BI19" s="50">
        <f t="shared" si="22"/>
        <v>0</v>
      </c>
      <c r="BJ19" s="38">
        <f t="shared" si="23"/>
        <v>10</v>
      </c>
    </row>
    <row r="20" spans="1:62" ht="13" x14ac:dyDescent="0.2">
      <c r="A20" s="8" t="s">
        <v>43</v>
      </c>
      <c r="B20" s="7"/>
      <c r="C20" s="51">
        <v>0</v>
      </c>
      <c r="D20" s="47">
        <v>0</v>
      </c>
      <c r="E20" s="47">
        <v>0</v>
      </c>
      <c r="F20" s="48">
        <v>0</v>
      </c>
      <c r="G20" s="47">
        <v>0</v>
      </c>
      <c r="H20" s="51">
        <v>0</v>
      </c>
      <c r="I20" s="47">
        <v>0</v>
      </c>
      <c r="J20" s="47">
        <v>0</v>
      </c>
      <c r="K20" s="48">
        <v>0</v>
      </c>
      <c r="L20" s="49">
        <v>0</v>
      </c>
      <c r="M20" s="36">
        <v>0</v>
      </c>
      <c r="N20" s="37">
        <v>0</v>
      </c>
      <c r="O20" s="37">
        <v>0</v>
      </c>
      <c r="P20" s="50">
        <v>0</v>
      </c>
      <c r="Q20" s="37">
        <v>0</v>
      </c>
      <c r="R20" s="51">
        <v>0</v>
      </c>
      <c r="S20" s="37">
        <v>0</v>
      </c>
      <c r="T20" s="37">
        <v>0</v>
      </c>
      <c r="U20" s="50">
        <v>0</v>
      </c>
      <c r="V20" s="37">
        <v>0</v>
      </c>
      <c r="W20" s="51">
        <v>0</v>
      </c>
      <c r="X20" s="52">
        <v>0</v>
      </c>
      <c r="Y20" s="52">
        <v>0</v>
      </c>
      <c r="Z20" s="53">
        <v>0</v>
      </c>
      <c r="AA20" s="54">
        <v>0</v>
      </c>
      <c r="AB20" s="51">
        <v>0</v>
      </c>
      <c r="AC20" s="52">
        <v>0</v>
      </c>
      <c r="AD20" s="52">
        <v>0</v>
      </c>
      <c r="AE20" s="53">
        <v>0</v>
      </c>
      <c r="AF20" s="54">
        <v>0</v>
      </c>
      <c r="AG20" s="51">
        <v>0</v>
      </c>
      <c r="AH20" s="55">
        <v>0</v>
      </c>
      <c r="AI20" s="55">
        <v>0</v>
      </c>
      <c r="AJ20" s="48">
        <v>0</v>
      </c>
      <c r="AK20" s="49">
        <v>0</v>
      </c>
      <c r="AL20" s="51">
        <v>0</v>
      </c>
      <c r="AM20" s="37">
        <v>0</v>
      </c>
      <c r="AN20" s="37">
        <v>0</v>
      </c>
      <c r="AO20" s="48">
        <v>0</v>
      </c>
      <c r="AP20" s="236">
        <v>0</v>
      </c>
      <c r="AQ20" s="51">
        <v>0</v>
      </c>
      <c r="AR20" s="52">
        <v>0</v>
      </c>
      <c r="AS20" s="52">
        <v>0</v>
      </c>
      <c r="AT20" s="50">
        <v>0</v>
      </c>
      <c r="AU20" s="42">
        <v>0</v>
      </c>
      <c r="AV20" s="51">
        <v>0</v>
      </c>
      <c r="AW20" s="37">
        <v>0</v>
      </c>
      <c r="AX20" s="37">
        <v>0</v>
      </c>
      <c r="AY20" s="50">
        <v>0</v>
      </c>
      <c r="AZ20" s="38">
        <v>0</v>
      </c>
      <c r="BA20" s="51">
        <v>0</v>
      </c>
      <c r="BB20" s="52">
        <v>0</v>
      </c>
      <c r="BC20" s="52">
        <v>0</v>
      </c>
      <c r="BD20" s="50">
        <v>0</v>
      </c>
      <c r="BE20" s="42">
        <v>0</v>
      </c>
      <c r="BF20" s="51">
        <v>0</v>
      </c>
      <c r="BG20" s="37">
        <v>0</v>
      </c>
      <c r="BH20" s="37">
        <v>0</v>
      </c>
      <c r="BI20" s="50">
        <v>0</v>
      </c>
      <c r="BJ20" s="38">
        <v>0</v>
      </c>
    </row>
    <row r="21" spans="1:62" ht="13" x14ac:dyDescent="0.2">
      <c r="A21" s="8" t="s">
        <v>13</v>
      </c>
      <c r="B21" s="7"/>
      <c r="C21" s="51">
        <v>43</v>
      </c>
      <c r="D21" s="47">
        <v>22</v>
      </c>
      <c r="E21" s="47">
        <v>21</v>
      </c>
      <c r="F21" s="48">
        <f t="shared" si="6"/>
        <v>0</v>
      </c>
      <c r="G21" s="47">
        <f t="shared" si="7"/>
        <v>43</v>
      </c>
      <c r="H21" s="51">
        <v>70</v>
      </c>
      <c r="I21" s="47">
        <v>35</v>
      </c>
      <c r="J21" s="47">
        <v>35</v>
      </c>
      <c r="K21" s="48">
        <f t="shared" si="8"/>
        <v>0</v>
      </c>
      <c r="L21" s="49">
        <f t="shared" si="9"/>
        <v>70</v>
      </c>
      <c r="M21" s="36">
        <v>0</v>
      </c>
      <c r="N21" s="37">
        <v>0</v>
      </c>
      <c r="O21" s="37">
        <v>0</v>
      </c>
      <c r="P21" s="50">
        <f t="shared" si="10"/>
        <v>0</v>
      </c>
      <c r="Q21" s="37">
        <f t="shared" si="11"/>
        <v>0</v>
      </c>
      <c r="R21" s="51">
        <v>43</v>
      </c>
      <c r="S21" s="37">
        <v>22</v>
      </c>
      <c r="T21" s="37">
        <v>21</v>
      </c>
      <c r="U21" s="50">
        <f t="shared" si="12"/>
        <v>0</v>
      </c>
      <c r="V21" s="37">
        <f t="shared" si="13"/>
        <v>43</v>
      </c>
      <c r="W21" s="51">
        <v>0</v>
      </c>
      <c r="X21" s="52">
        <v>0</v>
      </c>
      <c r="Y21" s="52">
        <v>0</v>
      </c>
      <c r="Z21" s="53">
        <f t="shared" si="0"/>
        <v>0</v>
      </c>
      <c r="AA21" s="54">
        <f t="shared" si="14"/>
        <v>0</v>
      </c>
      <c r="AB21" s="51">
        <v>0</v>
      </c>
      <c r="AC21" s="52">
        <v>0</v>
      </c>
      <c r="AD21" s="52">
        <v>0</v>
      </c>
      <c r="AE21" s="53">
        <f t="shared" si="1"/>
        <v>0</v>
      </c>
      <c r="AF21" s="54">
        <f t="shared" si="15"/>
        <v>0</v>
      </c>
      <c r="AG21" s="51">
        <v>10</v>
      </c>
      <c r="AH21" s="55">
        <v>5</v>
      </c>
      <c r="AI21" s="55">
        <v>5</v>
      </c>
      <c r="AJ21" s="48">
        <f t="shared" si="2"/>
        <v>0</v>
      </c>
      <c r="AK21" s="49">
        <f t="shared" si="3"/>
        <v>10</v>
      </c>
      <c r="AL21" s="51">
        <v>0</v>
      </c>
      <c r="AM21" s="37">
        <v>0</v>
      </c>
      <c r="AN21" s="37">
        <v>0</v>
      </c>
      <c r="AO21" s="48">
        <f t="shared" ref="AO21:AO23" si="29">+AL21-(AM21+AN21)</f>
        <v>0</v>
      </c>
      <c r="AP21" s="236">
        <f t="shared" ref="AP21:AP23" si="30">+AL21-AO21</f>
        <v>0</v>
      </c>
      <c r="AQ21" s="51">
        <v>18</v>
      </c>
      <c r="AR21" s="52">
        <v>9</v>
      </c>
      <c r="AS21" s="52">
        <v>9</v>
      </c>
      <c r="AT21" s="50">
        <f t="shared" si="16"/>
        <v>0</v>
      </c>
      <c r="AU21" s="42">
        <f t="shared" si="17"/>
        <v>18</v>
      </c>
      <c r="AV21" s="51">
        <v>0</v>
      </c>
      <c r="AW21" s="37">
        <v>0</v>
      </c>
      <c r="AX21" s="37">
        <v>0</v>
      </c>
      <c r="AY21" s="50">
        <f t="shared" si="18"/>
        <v>0</v>
      </c>
      <c r="AZ21" s="38">
        <f t="shared" si="19"/>
        <v>0</v>
      </c>
      <c r="BA21" s="51">
        <v>23</v>
      </c>
      <c r="BB21" s="52">
        <v>12</v>
      </c>
      <c r="BC21" s="52">
        <v>11</v>
      </c>
      <c r="BD21" s="50">
        <f t="shared" si="20"/>
        <v>0</v>
      </c>
      <c r="BE21" s="42">
        <f t="shared" si="21"/>
        <v>23</v>
      </c>
      <c r="BF21" s="51">
        <v>43</v>
      </c>
      <c r="BG21" s="37">
        <v>22</v>
      </c>
      <c r="BH21" s="37">
        <v>21</v>
      </c>
      <c r="BI21" s="50">
        <f t="shared" si="22"/>
        <v>0</v>
      </c>
      <c r="BJ21" s="38">
        <f t="shared" si="23"/>
        <v>43</v>
      </c>
    </row>
    <row r="22" spans="1:62" ht="13" x14ac:dyDescent="0.2">
      <c r="A22" s="8" t="s">
        <v>14</v>
      </c>
      <c r="B22" s="7"/>
      <c r="C22" s="51">
        <v>43</v>
      </c>
      <c r="D22" s="47">
        <v>22</v>
      </c>
      <c r="E22" s="47">
        <v>21</v>
      </c>
      <c r="F22" s="48">
        <f t="shared" si="6"/>
        <v>0</v>
      </c>
      <c r="G22" s="47">
        <f t="shared" si="7"/>
        <v>43</v>
      </c>
      <c r="H22" s="51">
        <v>70</v>
      </c>
      <c r="I22" s="47">
        <v>35</v>
      </c>
      <c r="J22" s="47">
        <v>35</v>
      </c>
      <c r="K22" s="48">
        <f t="shared" si="8"/>
        <v>0</v>
      </c>
      <c r="L22" s="49">
        <f t="shared" si="9"/>
        <v>70</v>
      </c>
      <c r="M22" s="36">
        <v>0</v>
      </c>
      <c r="N22" s="37">
        <v>0</v>
      </c>
      <c r="O22" s="37">
        <v>0</v>
      </c>
      <c r="P22" s="50">
        <f t="shared" si="10"/>
        <v>0</v>
      </c>
      <c r="Q22" s="37">
        <f t="shared" si="11"/>
        <v>0</v>
      </c>
      <c r="R22" s="51">
        <v>43</v>
      </c>
      <c r="S22" s="37">
        <v>22</v>
      </c>
      <c r="T22" s="37">
        <v>21</v>
      </c>
      <c r="U22" s="50">
        <f t="shared" si="12"/>
        <v>0</v>
      </c>
      <c r="V22" s="37">
        <f t="shared" si="13"/>
        <v>43</v>
      </c>
      <c r="W22" s="51">
        <v>0</v>
      </c>
      <c r="X22" s="52">
        <v>0</v>
      </c>
      <c r="Y22" s="52">
        <v>0</v>
      </c>
      <c r="Z22" s="53">
        <f t="shared" si="0"/>
        <v>0</v>
      </c>
      <c r="AA22" s="54">
        <f t="shared" si="14"/>
        <v>0</v>
      </c>
      <c r="AB22" s="51">
        <v>0</v>
      </c>
      <c r="AC22" s="52">
        <v>0</v>
      </c>
      <c r="AD22" s="52">
        <v>0</v>
      </c>
      <c r="AE22" s="53">
        <f t="shared" si="1"/>
        <v>0</v>
      </c>
      <c r="AF22" s="54">
        <f t="shared" si="15"/>
        <v>0</v>
      </c>
      <c r="AG22" s="51">
        <v>10</v>
      </c>
      <c r="AH22" s="55">
        <v>5</v>
      </c>
      <c r="AI22" s="55">
        <v>5</v>
      </c>
      <c r="AJ22" s="48">
        <f t="shared" si="2"/>
        <v>0</v>
      </c>
      <c r="AK22" s="49">
        <f t="shared" si="3"/>
        <v>10</v>
      </c>
      <c r="AL22" s="51">
        <v>0</v>
      </c>
      <c r="AM22" s="37">
        <v>0</v>
      </c>
      <c r="AN22" s="37">
        <v>0</v>
      </c>
      <c r="AO22" s="48">
        <f t="shared" si="29"/>
        <v>0</v>
      </c>
      <c r="AP22" s="236">
        <f t="shared" si="30"/>
        <v>0</v>
      </c>
      <c r="AQ22" s="51">
        <v>18</v>
      </c>
      <c r="AR22" s="52">
        <v>9</v>
      </c>
      <c r="AS22" s="52">
        <v>9</v>
      </c>
      <c r="AT22" s="50">
        <f t="shared" si="16"/>
        <v>0</v>
      </c>
      <c r="AU22" s="42">
        <f t="shared" si="17"/>
        <v>18</v>
      </c>
      <c r="AV22" s="51">
        <v>0</v>
      </c>
      <c r="AW22" s="37">
        <v>0</v>
      </c>
      <c r="AX22" s="37">
        <v>0</v>
      </c>
      <c r="AY22" s="50">
        <f t="shared" si="18"/>
        <v>0</v>
      </c>
      <c r="AZ22" s="38">
        <f t="shared" si="19"/>
        <v>0</v>
      </c>
      <c r="BA22" s="51">
        <v>23</v>
      </c>
      <c r="BB22" s="52">
        <v>12</v>
      </c>
      <c r="BC22" s="52">
        <v>11</v>
      </c>
      <c r="BD22" s="50">
        <f t="shared" si="20"/>
        <v>0</v>
      </c>
      <c r="BE22" s="42">
        <f t="shared" si="21"/>
        <v>23</v>
      </c>
      <c r="BF22" s="51">
        <v>43</v>
      </c>
      <c r="BG22" s="37">
        <v>22</v>
      </c>
      <c r="BH22" s="37">
        <v>21</v>
      </c>
      <c r="BI22" s="50">
        <f t="shared" si="22"/>
        <v>0</v>
      </c>
      <c r="BJ22" s="38">
        <f t="shared" si="23"/>
        <v>43</v>
      </c>
    </row>
    <row r="23" spans="1:62" thickBot="1" x14ac:dyDescent="0.25">
      <c r="A23" s="83" t="s">
        <v>15</v>
      </c>
      <c r="B23" s="15"/>
      <c r="C23" s="51">
        <v>43</v>
      </c>
      <c r="D23" s="47">
        <v>22</v>
      </c>
      <c r="E23" s="47">
        <v>21</v>
      </c>
      <c r="F23" s="48">
        <f t="shared" si="6"/>
        <v>0</v>
      </c>
      <c r="G23" s="47">
        <f t="shared" si="7"/>
        <v>43</v>
      </c>
      <c r="H23" s="51">
        <v>70</v>
      </c>
      <c r="I23" s="47">
        <v>35</v>
      </c>
      <c r="J23" s="47">
        <v>35</v>
      </c>
      <c r="K23" s="48">
        <f t="shared" si="8"/>
        <v>0</v>
      </c>
      <c r="L23" s="49">
        <f t="shared" si="9"/>
        <v>70</v>
      </c>
      <c r="M23" s="56">
        <v>0</v>
      </c>
      <c r="N23" s="57">
        <v>0</v>
      </c>
      <c r="O23" s="57">
        <v>0</v>
      </c>
      <c r="P23" s="58">
        <f t="shared" si="10"/>
        <v>0</v>
      </c>
      <c r="Q23" s="37">
        <f t="shared" si="11"/>
        <v>0</v>
      </c>
      <c r="R23" s="51">
        <v>43</v>
      </c>
      <c r="S23" s="57">
        <v>22</v>
      </c>
      <c r="T23" s="57">
        <v>21</v>
      </c>
      <c r="U23" s="50">
        <f t="shared" si="12"/>
        <v>0</v>
      </c>
      <c r="V23" s="37">
        <f t="shared" si="13"/>
        <v>43</v>
      </c>
      <c r="W23" s="51">
        <v>0</v>
      </c>
      <c r="X23" s="52">
        <v>0</v>
      </c>
      <c r="Y23" s="52">
        <v>0</v>
      </c>
      <c r="Z23" s="53">
        <f t="shared" si="0"/>
        <v>0</v>
      </c>
      <c r="AA23" s="59">
        <f t="shared" si="14"/>
        <v>0</v>
      </c>
      <c r="AB23" s="51">
        <v>0</v>
      </c>
      <c r="AC23" s="52">
        <v>0</v>
      </c>
      <c r="AD23" s="52">
        <v>0</v>
      </c>
      <c r="AE23" s="53">
        <f t="shared" si="1"/>
        <v>0</v>
      </c>
      <c r="AF23" s="59">
        <f t="shared" si="15"/>
        <v>0</v>
      </c>
      <c r="AG23" s="51">
        <v>10</v>
      </c>
      <c r="AH23" s="55">
        <v>5</v>
      </c>
      <c r="AI23" s="105">
        <v>5</v>
      </c>
      <c r="AJ23" s="48">
        <f t="shared" si="2"/>
        <v>0</v>
      </c>
      <c r="AK23" s="49">
        <f t="shared" si="3"/>
        <v>10</v>
      </c>
      <c r="AL23" s="51">
        <v>0</v>
      </c>
      <c r="AM23" s="57">
        <v>0</v>
      </c>
      <c r="AN23" s="57">
        <v>0</v>
      </c>
      <c r="AO23" s="48">
        <f t="shared" si="29"/>
        <v>0</v>
      </c>
      <c r="AP23" s="236">
        <f t="shared" si="30"/>
        <v>0</v>
      </c>
      <c r="AQ23" s="51">
        <v>18</v>
      </c>
      <c r="AR23" s="52">
        <v>9</v>
      </c>
      <c r="AS23" s="106">
        <v>9</v>
      </c>
      <c r="AT23" s="50">
        <f t="shared" si="16"/>
        <v>0</v>
      </c>
      <c r="AU23" s="42">
        <f t="shared" si="17"/>
        <v>18</v>
      </c>
      <c r="AV23" s="51">
        <v>0</v>
      </c>
      <c r="AW23" s="57">
        <v>0</v>
      </c>
      <c r="AX23" s="57">
        <v>0</v>
      </c>
      <c r="AY23" s="58">
        <f t="shared" si="18"/>
        <v>0</v>
      </c>
      <c r="AZ23" s="38">
        <f t="shared" si="19"/>
        <v>0</v>
      </c>
      <c r="BA23" s="51">
        <v>23</v>
      </c>
      <c r="BB23" s="52">
        <v>12</v>
      </c>
      <c r="BC23" s="106">
        <v>11</v>
      </c>
      <c r="BD23" s="50">
        <f t="shared" si="20"/>
        <v>0</v>
      </c>
      <c r="BE23" s="42">
        <f t="shared" si="21"/>
        <v>23</v>
      </c>
      <c r="BF23" s="51">
        <v>43</v>
      </c>
      <c r="BG23" s="57">
        <v>22</v>
      </c>
      <c r="BH23" s="57">
        <v>21</v>
      </c>
      <c r="BI23" s="50">
        <f t="shared" si="22"/>
        <v>0</v>
      </c>
      <c r="BJ23" s="38">
        <f t="shared" si="23"/>
        <v>43</v>
      </c>
    </row>
    <row r="24" spans="1:62" s="9" customFormat="1" thickBot="1" x14ac:dyDescent="0.25">
      <c r="A24" s="17" t="s">
        <v>17</v>
      </c>
      <c r="B24" s="18"/>
      <c r="C24" s="60">
        <f t="shared" ref="C24:BJ24" si="31">SUM(C10:C23)</f>
        <v>310</v>
      </c>
      <c r="D24" s="60">
        <f t="shared" si="31"/>
        <v>173</v>
      </c>
      <c r="E24" s="66"/>
      <c r="F24" s="61">
        <f>SUM(F10:F23)</f>
        <v>0</v>
      </c>
      <c r="G24" s="62">
        <f t="shared" si="31"/>
        <v>310</v>
      </c>
      <c r="H24" s="60">
        <f t="shared" ref="H24:V24" si="32">SUM(H10:H23)</f>
        <v>540</v>
      </c>
      <c r="I24" s="63">
        <f t="shared" si="32"/>
        <v>291</v>
      </c>
      <c r="J24" s="63">
        <f t="shared" si="32"/>
        <v>249</v>
      </c>
      <c r="K24" s="61">
        <f t="shared" si="32"/>
        <v>0</v>
      </c>
      <c r="L24" s="64">
        <f t="shared" si="32"/>
        <v>540</v>
      </c>
      <c r="M24" s="60">
        <f t="shared" si="32"/>
        <v>0</v>
      </c>
      <c r="N24" s="61">
        <f t="shared" si="32"/>
        <v>0</v>
      </c>
      <c r="O24" s="61">
        <f t="shared" si="32"/>
        <v>0</v>
      </c>
      <c r="P24" s="61">
        <f t="shared" si="32"/>
        <v>0</v>
      </c>
      <c r="Q24" s="61">
        <f t="shared" si="32"/>
        <v>0</v>
      </c>
      <c r="R24" s="60">
        <f t="shared" si="32"/>
        <v>310</v>
      </c>
      <c r="S24" s="61">
        <f t="shared" si="32"/>
        <v>173</v>
      </c>
      <c r="T24" s="61">
        <f t="shared" si="32"/>
        <v>137</v>
      </c>
      <c r="U24" s="61">
        <f t="shared" si="32"/>
        <v>0</v>
      </c>
      <c r="V24" s="61">
        <f t="shared" si="32"/>
        <v>310</v>
      </c>
      <c r="W24" s="60">
        <f t="shared" si="31"/>
        <v>0</v>
      </c>
      <c r="X24" s="61">
        <f t="shared" si="31"/>
        <v>0</v>
      </c>
      <c r="Y24" s="61"/>
      <c r="Z24" s="61">
        <f t="shared" si="31"/>
        <v>0</v>
      </c>
      <c r="AA24" s="65">
        <f t="shared" si="31"/>
        <v>0</v>
      </c>
      <c r="AB24" s="60">
        <v>25</v>
      </c>
      <c r="AC24" s="61">
        <f t="shared" ref="AC24" si="33">SUM(AC10:AC23)</f>
        <v>0</v>
      </c>
      <c r="AD24" s="61"/>
      <c r="AE24" s="61">
        <f t="shared" ref="AE24:AF24" si="34">SUM(AE10:AE23)</f>
        <v>0</v>
      </c>
      <c r="AF24" s="65">
        <f t="shared" si="34"/>
        <v>0</v>
      </c>
      <c r="AG24" s="66">
        <f t="shared" si="31"/>
        <v>60</v>
      </c>
      <c r="AH24" s="66">
        <f t="shared" si="31"/>
        <v>39</v>
      </c>
      <c r="AI24" s="66">
        <f t="shared" si="31"/>
        <v>21</v>
      </c>
      <c r="AJ24" s="61">
        <f t="shared" si="31"/>
        <v>0</v>
      </c>
      <c r="AK24" s="84">
        <f t="shared" si="31"/>
        <v>60</v>
      </c>
      <c r="AL24" s="60">
        <f t="shared" ref="AL24:AP24" si="35">SUM(AL10:AL23)</f>
        <v>0</v>
      </c>
      <c r="AM24" s="66">
        <f t="shared" si="35"/>
        <v>0</v>
      </c>
      <c r="AN24" s="66">
        <f t="shared" si="35"/>
        <v>0</v>
      </c>
      <c r="AO24" s="61">
        <f t="shared" si="35"/>
        <v>0</v>
      </c>
      <c r="AP24" s="65">
        <f t="shared" si="35"/>
        <v>0</v>
      </c>
      <c r="AQ24" s="60">
        <f t="shared" si="31"/>
        <v>130</v>
      </c>
      <c r="AR24" s="60">
        <f t="shared" si="31"/>
        <v>73</v>
      </c>
      <c r="AS24" s="60">
        <f t="shared" si="31"/>
        <v>57</v>
      </c>
      <c r="AT24" s="61">
        <f t="shared" si="31"/>
        <v>0</v>
      </c>
      <c r="AU24" s="67">
        <f t="shared" si="31"/>
        <v>130</v>
      </c>
      <c r="AV24" s="60">
        <v>0</v>
      </c>
      <c r="AW24" s="66">
        <f t="shared" si="31"/>
        <v>0</v>
      </c>
      <c r="AX24" s="66"/>
      <c r="AY24" s="61">
        <f t="shared" si="31"/>
        <v>0</v>
      </c>
      <c r="AZ24" s="68">
        <f t="shared" si="31"/>
        <v>0</v>
      </c>
      <c r="BA24" s="60">
        <f>SUM(BA10:BA23)</f>
        <v>154</v>
      </c>
      <c r="BB24" s="60">
        <f t="shared" ref="BB24:BE24" si="36">SUM(BB10:BB23)</f>
        <v>85</v>
      </c>
      <c r="BC24" s="60">
        <f t="shared" si="36"/>
        <v>69</v>
      </c>
      <c r="BD24" s="61">
        <f t="shared" si="36"/>
        <v>0</v>
      </c>
      <c r="BE24" s="67">
        <f t="shared" si="36"/>
        <v>154</v>
      </c>
      <c r="BF24" s="60">
        <f t="shared" si="31"/>
        <v>321</v>
      </c>
      <c r="BG24" s="60">
        <f t="shared" si="31"/>
        <v>178</v>
      </c>
      <c r="BH24" s="60">
        <f t="shared" si="31"/>
        <v>143</v>
      </c>
      <c r="BI24" s="61">
        <f t="shared" si="31"/>
        <v>0</v>
      </c>
      <c r="BJ24" s="69">
        <f t="shared" si="31"/>
        <v>321</v>
      </c>
    </row>
    <row r="25" spans="1:62" s="19" customFormat="1" x14ac:dyDescent="0.2">
      <c r="A25" s="21"/>
      <c r="B25" s="21"/>
      <c r="C25" s="70">
        <f>+C24-C9</f>
        <v>-0.19999999999998863</v>
      </c>
      <c r="D25" s="71"/>
      <c r="E25" s="71"/>
      <c r="F25" s="71"/>
      <c r="G25" s="71"/>
      <c r="H25" s="141">
        <f>+H24-H9</f>
        <v>0</v>
      </c>
      <c r="I25" s="141"/>
      <c r="J25" s="141"/>
      <c r="K25" s="141"/>
      <c r="L25" s="141"/>
      <c r="M25" s="71">
        <f>+M24-M9</f>
        <v>0</v>
      </c>
      <c r="N25" s="71"/>
      <c r="O25" s="71"/>
      <c r="P25" s="71"/>
      <c r="Q25" s="71"/>
      <c r="R25" s="70">
        <f>+R24-R9</f>
        <v>-0.19999999999998863</v>
      </c>
      <c r="S25" s="71"/>
      <c r="T25" s="71"/>
      <c r="U25" s="71"/>
      <c r="V25" s="71"/>
      <c r="W25" s="71">
        <f>+W24-W9</f>
        <v>0</v>
      </c>
      <c r="X25" s="71"/>
      <c r="Y25" s="71"/>
      <c r="Z25" s="71"/>
      <c r="AA25" s="71"/>
      <c r="AB25" s="71"/>
      <c r="AC25" s="71"/>
      <c r="AD25" s="71"/>
      <c r="AE25" s="71"/>
      <c r="AF25" s="71"/>
      <c r="AG25" s="71">
        <f>+AG24-AG9</f>
        <v>0</v>
      </c>
      <c r="AH25" s="71"/>
      <c r="AI25" s="71"/>
      <c r="AJ25" s="71"/>
      <c r="AK25" s="71"/>
      <c r="AL25" s="71">
        <f>+AL24-AL9</f>
        <v>0</v>
      </c>
      <c r="AM25" s="71"/>
      <c r="AN25" s="71"/>
      <c r="AO25" s="71"/>
      <c r="AP25" s="71"/>
      <c r="AQ25" s="70">
        <f>+AQ24-AQ9</f>
        <v>0.40000000000000568</v>
      </c>
      <c r="AR25" s="71"/>
      <c r="AS25" s="71"/>
      <c r="AT25" s="71"/>
      <c r="AU25" s="71"/>
      <c r="AV25" s="71">
        <f>+AV24-AV9</f>
        <v>0</v>
      </c>
      <c r="AW25" s="71"/>
      <c r="AX25" s="71"/>
      <c r="AY25" s="71"/>
      <c r="AZ25" s="71"/>
      <c r="BA25" s="70">
        <f>+BA24-BA9</f>
        <v>0.40000000000000568</v>
      </c>
      <c r="BB25" s="71"/>
      <c r="BC25" s="71"/>
      <c r="BD25" s="71"/>
      <c r="BE25" s="71"/>
      <c r="BF25" s="71">
        <f>+BF24-BF9</f>
        <v>0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142"/>
      <c r="I26" s="142"/>
      <c r="J26" s="142"/>
      <c r="K26" s="142"/>
      <c r="L26" s="142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>
        <f t="shared" ref="C27:C36" si="37">+C10/$C$9</f>
        <v>4.1908446163765316E-2</v>
      </c>
      <c r="D27" s="77">
        <f>+C27*$C$9</f>
        <v>13</v>
      </c>
      <c r="E27" s="77"/>
      <c r="F27" s="77"/>
      <c r="G27" s="77"/>
      <c r="H27" s="76">
        <f t="shared" ref="H27:H36" si="38">+H10/$H$9</f>
        <v>3.5185185185185187E-2</v>
      </c>
      <c r="I27" s="77">
        <f>+H27*$H$9</f>
        <v>19</v>
      </c>
      <c r="J27" s="77"/>
      <c r="M27" s="76"/>
      <c r="N27" s="77"/>
      <c r="O27" s="77"/>
      <c r="P27" s="79"/>
      <c r="Q27" s="79"/>
      <c r="R27" s="76">
        <f>+R10/$R$9</f>
        <v>4.1908446163765316E-2</v>
      </c>
      <c r="S27" s="77">
        <f>+R27*$R$9</f>
        <v>13</v>
      </c>
      <c r="T27" s="77"/>
      <c r="W27" s="76">
        <v>0.04</v>
      </c>
      <c r="X27" s="77">
        <f>+$W$9*W27</f>
        <v>0</v>
      </c>
      <c r="Y27" s="77"/>
      <c r="Z27" s="79"/>
      <c r="AA27" s="79"/>
      <c r="AB27" s="79"/>
      <c r="AC27" s="79"/>
      <c r="AD27" s="79"/>
      <c r="AE27" s="79"/>
      <c r="AF27" s="79"/>
      <c r="AG27" s="76">
        <v>3.3333333333333333E-2</v>
      </c>
      <c r="AH27" s="77">
        <f>+$AG$9*AG27</f>
        <v>2</v>
      </c>
      <c r="AI27" s="77"/>
      <c r="AJ27" s="79"/>
      <c r="AK27" s="79"/>
      <c r="AL27" s="76">
        <v>3.3333333333333333E-2</v>
      </c>
      <c r="AM27" s="77">
        <f>+$AG$9*AL27</f>
        <v>2</v>
      </c>
      <c r="AN27" s="77"/>
      <c r="AO27" s="79"/>
      <c r="AP27" s="79"/>
      <c r="AQ27" s="76">
        <v>5.3846153846153849E-2</v>
      </c>
      <c r="AR27" s="77">
        <f>+$AQ$9*AQ27</f>
        <v>6.9784615384615387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15</v>
      </c>
      <c r="BH27" s="77"/>
      <c r="BI27" s="79"/>
      <c r="BJ27" s="79"/>
    </row>
    <row r="28" spans="1:62" hidden="1" x14ac:dyDescent="0.2">
      <c r="A28" s="30" t="s">
        <v>6</v>
      </c>
      <c r="C28" s="76">
        <f t="shared" si="37"/>
        <v>4.1908446163765316E-2</v>
      </c>
      <c r="D28" s="77">
        <f t="shared" ref="D28:D40" si="39">+C28*$C$9</f>
        <v>13</v>
      </c>
      <c r="E28" s="77"/>
      <c r="F28" s="77"/>
      <c r="G28" s="77"/>
      <c r="H28" s="76">
        <f t="shared" si="38"/>
        <v>3.5185185185185187E-2</v>
      </c>
      <c r="I28" s="77">
        <f t="shared" ref="I28:I39" si="40">+H28*$H$9</f>
        <v>19</v>
      </c>
      <c r="J28" s="77"/>
      <c r="M28" s="76"/>
      <c r="N28" s="77"/>
      <c r="O28" s="77"/>
      <c r="R28" s="76">
        <f t="shared" ref="R28:R36" si="41">+R11/$C$9</f>
        <v>4.1908446163765316E-2</v>
      </c>
      <c r="S28" s="77">
        <f t="shared" ref="S28:S39" si="42">+R28*$R$9</f>
        <v>13</v>
      </c>
      <c r="T28" s="77"/>
      <c r="W28" s="76">
        <v>0.04</v>
      </c>
      <c r="X28" s="77">
        <f t="shared" ref="X28:X35" si="43">+$W$9*W28</f>
        <v>0</v>
      </c>
      <c r="Y28" s="77"/>
      <c r="AG28" s="76">
        <v>3.3333333333333333E-2</v>
      </c>
      <c r="AH28" s="77">
        <f t="shared" ref="AH28:AH34" si="44">+$AG$9*AG28</f>
        <v>2</v>
      </c>
      <c r="AI28" s="77"/>
      <c r="AL28" s="76">
        <v>3.3333333333333333E-2</v>
      </c>
      <c r="AM28" s="77">
        <f t="shared" ref="AM28:AM34" si="45">+$AG$9*AL28</f>
        <v>2</v>
      </c>
      <c r="AN28" s="77"/>
      <c r="AQ28" s="76">
        <v>5.3846153846153849E-2</v>
      </c>
      <c r="AR28" s="77">
        <f t="shared" ref="AR28:AR39" si="46">+$AQ$9*AQ28</f>
        <v>6.9784615384615387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47">+$BF$9*BF28</f>
        <v>15</v>
      </c>
      <c r="BH28" s="77"/>
    </row>
    <row r="29" spans="1:62" hidden="1" x14ac:dyDescent="0.2">
      <c r="A29" s="30" t="s">
        <v>7</v>
      </c>
      <c r="C29" s="76">
        <f t="shared" si="37"/>
        <v>8.0593165699548677E-2</v>
      </c>
      <c r="D29" s="77">
        <f t="shared" si="39"/>
        <v>25</v>
      </c>
      <c r="E29" s="77"/>
      <c r="H29" s="76">
        <f t="shared" si="38"/>
        <v>9.2592592592592587E-2</v>
      </c>
      <c r="I29" s="77">
        <f t="shared" si="40"/>
        <v>50</v>
      </c>
      <c r="J29" s="77"/>
      <c r="M29" s="76"/>
      <c r="N29" s="77"/>
      <c r="O29" s="77"/>
      <c r="R29" s="76">
        <f t="shared" si="41"/>
        <v>8.0593165699548677E-2</v>
      </c>
      <c r="S29" s="77">
        <f t="shared" si="42"/>
        <v>25</v>
      </c>
      <c r="T29" s="77"/>
      <c r="W29" s="76">
        <v>7.0000000000000007E-2</v>
      </c>
      <c r="X29" s="77">
        <f t="shared" si="43"/>
        <v>0</v>
      </c>
      <c r="Y29" s="77"/>
      <c r="AG29" s="76">
        <v>8.3333333333333329E-2</v>
      </c>
      <c r="AH29" s="77">
        <f t="shared" si="44"/>
        <v>5</v>
      </c>
      <c r="AI29" s="77"/>
      <c r="AL29" s="76">
        <v>8.3333333333333329E-2</v>
      </c>
      <c r="AM29" s="77">
        <f t="shared" si="45"/>
        <v>5</v>
      </c>
      <c r="AN29" s="77"/>
      <c r="AQ29" s="76">
        <v>7.6923076923076927E-2</v>
      </c>
      <c r="AR29" s="77">
        <f t="shared" si="46"/>
        <v>9.9692307692307693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47"/>
        <v>31.5</v>
      </c>
      <c r="BH29" s="77"/>
    </row>
    <row r="30" spans="1:62" hidden="1" x14ac:dyDescent="0.2">
      <c r="A30" s="30" t="s">
        <v>8</v>
      </c>
      <c r="C30" s="76">
        <f t="shared" si="37"/>
        <v>4.1908446163765316E-2</v>
      </c>
      <c r="D30" s="77">
        <f t="shared" si="39"/>
        <v>13</v>
      </c>
      <c r="E30" s="77"/>
      <c r="H30" s="76">
        <f t="shared" si="38"/>
        <v>3.7037037037037035E-2</v>
      </c>
      <c r="I30" s="77">
        <f t="shared" si="40"/>
        <v>20</v>
      </c>
      <c r="J30" s="77"/>
      <c r="M30" s="76"/>
      <c r="N30" s="77"/>
      <c r="O30" s="77"/>
      <c r="R30" s="76">
        <f t="shared" si="41"/>
        <v>4.1908446163765316E-2</v>
      </c>
      <c r="S30" s="77">
        <f t="shared" si="42"/>
        <v>13</v>
      </c>
      <c r="T30" s="77"/>
      <c r="W30" s="76">
        <v>0.04</v>
      </c>
      <c r="X30" s="77">
        <f t="shared" si="43"/>
        <v>0</v>
      </c>
      <c r="Y30" s="77"/>
      <c r="AG30" s="76">
        <v>0.05</v>
      </c>
      <c r="AH30" s="77">
        <f t="shared" si="44"/>
        <v>3</v>
      </c>
      <c r="AI30" s="77"/>
      <c r="AL30" s="76">
        <v>0.05</v>
      </c>
      <c r="AM30" s="77">
        <f t="shared" si="45"/>
        <v>3</v>
      </c>
      <c r="AN30" s="77"/>
      <c r="AQ30" s="76">
        <v>6.1538461538461542E-2</v>
      </c>
      <c r="AR30" s="77">
        <f t="shared" si="46"/>
        <v>7.9753846153846153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47"/>
        <v>15</v>
      </c>
      <c r="BH30" s="77"/>
    </row>
    <row r="31" spans="1:62" hidden="1" x14ac:dyDescent="0.2">
      <c r="A31" s="30" t="s">
        <v>9</v>
      </c>
      <c r="C31" s="76">
        <f t="shared" si="37"/>
        <v>8.0593165699548677E-2</v>
      </c>
      <c r="D31" s="77">
        <f t="shared" si="39"/>
        <v>25</v>
      </c>
      <c r="E31" s="77"/>
      <c r="H31" s="76">
        <f t="shared" si="38"/>
        <v>9.2592592592592587E-2</v>
      </c>
      <c r="I31" s="77">
        <f t="shared" si="40"/>
        <v>50</v>
      </c>
      <c r="J31" s="77"/>
      <c r="M31" s="76"/>
      <c r="N31" s="77"/>
      <c r="O31" s="77"/>
      <c r="R31" s="76">
        <f t="shared" si="41"/>
        <v>8.0593165699548677E-2</v>
      </c>
      <c r="S31" s="77">
        <f t="shared" si="42"/>
        <v>25</v>
      </c>
      <c r="T31" s="77"/>
      <c r="W31" s="76">
        <v>7.0000000000000007E-2</v>
      </c>
      <c r="X31" s="77">
        <f t="shared" si="43"/>
        <v>0</v>
      </c>
      <c r="Y31" s="77"/>
      <c r="AG31" s="76">
        <v>8.3333333333333329E-2</v>
      </c>
      <c r="AH31" s="77">
        <f t="shared" si="44"/>
        <v>5</v>
      </c>
      <c r="AI31" s="77"/>
      <c r="AL31" s="76">
        <v>8.3333333333333329E-2</v>
      </c>
      <c r="AM31" s="77">
        <f t="shared" si="45"/>
        <v>5</v>
      </c>
      <c r="AN31" s="77"/>
      <c r="AQ31" s="76">
        <v>7.6923076923076927E-2</v>
      </c>
      <c r="AR31" s="77">
        <f t="shared" si="46"/>
        <v>9.9692307692307693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47"/>
        <v>31.5</v>
      </c>
      <c r="BH31" s="77"/>
    </row>
    <row r="32" spans="1:62" hidden="1" x14ac:dyDescent="0.2">
      <c r="A32" s="30" t="s">
        <v>10</v>
      </c>
      <c r="C32" s="76">
        <f t="shared" si="37"/>
        <v>8.0593165699548677E-2</v>
      </c>
      <c r="D32" s="77">
        <f t="shared" si="39"/>
        <v>25</v>
      </c>
      <c r="E32" s="77"/>
      <c r="H32" s="76">
        <f t="shared" si="38"/>
        <v>9.2592592592592587E-2</v>
      </c>
      <c r="I32" s="77">
        <f t="shared" si="40"/>
        <v>50</v>
      </c>
      <c r="J32" s="77"/>
      <c r="M32" s="76"/>
      <c r="N32" s="77"/>
      <c r="O32" s="77"/>
      <c r="R32" s="76">
        <f t="shared" si="41"/>
        <v>8.0593165699548677E-2</v>
      </c>
      <c r="S32" s="77">
        <f t="shared" si="42"/>
        <v>25</v>
      </c>
      <c r="T32" s="77"/>
      <c r="W32" s="76">
        <v>7.0000000000000007E-2</v>
      </c>
      <c r="X32" s="77">
        <f t="shared" si="43"/>
        <v>0</v>
      </c>
      <c r="Y32" s="77"/>
      <c r="AG32" s="76">
        <v>8.3333333333333329E-2</v>
      </c>
      <c r="AH32" s="77">
        <f t="shared" si="44"/>
        <v>5</v>
      </c>
      <c r="AI32" s="77"/>
      <c r="AL32" s="76">
        <v>8.3333333333333329E-2</v>
      </c>
      <c r="AM32" s="77">
        <f t="shared" si="45"/>
        <v>5</v>
      </c>
      <c r="AN32" s="77"/>
      <c r="AQ32" s="76">
        <v>7.6923076923076927E-2</v>
      </c>
      <c r="AR32" s="77">
        <f t="shared" si="46"/>
        <v>9.9692307692307693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47"/>
        <v>31.5</v>
      </c>
      <c r="BH32" s="77"/>
    </row>
    <row r="33" spans="1:60" hidden="1" x14ac:dyDescent="0.2">
      <c r="A33" s="30" t="s">
        <v>11</v>
      </c>
      <c r="C33" s="76">
        <f t="shared" si="37"/>
        <v>8.0593165699548677E-2</v>
      </c>
      <c r="D33" s="77">
        <f t="shared" si="39"/>
        <v>25</v>
      </c>
      <c r="E33" s="77"/>
      <c r="H33" s="76">
        <f t="shared" si="38"/>
        <v>9.2592592592592587E-2</v>
      </c>
      <c r="I33" s="77">
        <f t="shared" si="40"/>
        <v>50</v>
      </c>
      <c r="J33" s="77"/>
      <c r="M33" s="76"/>
      <c r="N33" s="77"/>
      <c r="O33" s="77"/>
      <c r="R33" s="76">
        <f t="shared" si="41"/>
        <v>8.0593165699548677E-2</v>
      </c>
      <c r="S33" s="77">
        <f t="shared" si="42"/>
        <v>25</v>
      </c>
      <c r="T33" s="77"/>
      <c r="W33" s="76">
        <v>7.0000000000000007E-2</v>
      </c>
      <c r="X33" s="77">
        <f t="shared" si="43"/>
        <v>0</v>
      </c>
      <c r="Y33" s="77"/>
      <c r="AG33" s="76">
        <v>8.3333333333333329E-2</v>
      </c>
      <c r="AH33" s="77">
        <f t="shared" si="44"/>
        <v>5</v>
      </c>
      <c r="AI33" s="77"/>
      <c r="AL33" s="76">
        <v>8.3333333333333329E-2</v>
      </c>
      <c r="AM33" s="77">
        <f t="shared" si="45"/>
        <v>5</v>
      </c>
      <c r="AN33" s="77"/>
      <c r="AQ33" s="76">
        <v>7.6923076923076927E-2</v>
      </c>
      <c r="AR33" s="77">
        <f t="shared" si="46"/>
        <v>9.9692307692307693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47"/>
        <v>31.5</v>
      </c>
      <c r="BH33" s="77"/>
    </row>
    <row r="34" spans="1:60" hidden="1" x14ac:dyDescent="0.2">
      <c r="A34" s="30" t="s">
        <v>12</v>
      </c>
      <c r="C34" s="76">
        <f t="shared" si="37"/>
        <v>4.1908446163765316E-2</v>
      </c>
      <c r="D34" s="77">
        <f t="shared" si="39"/>
        <v>13</v>
      </c>
      <c r="E34" s="77"/>
      <c r="H34" s="76">
        <f t="shared" si="38"/>
        <v>3.5185185185185187E-2</v>
      </c>
      <c r="I34" s="77">
        <f t="shared" si="40"/>
        <v>19</v>
      </c>
      <c r="J34" s="77"/>
      <c r="M34" s="76"/>
      <c r="N34" s="77"/>
      <c r="O34" s="77"/>
      <c r="R34" s="76">
        <f t="shared" si="41"/>
        <v>4.1908446163765316E-2</v>
      </c>
      <c r="S34" s="77">
        <f t="shared" si="42"/>
        <v>13</v>
      </c>
      <c r="T34" s="77"/>
      <c r="W34" s="76">
        <v>0.04</v>
      </c>
      <c r="X34" s="77">
        <f t="shared" si="43"/>
        <v>0</v>
      </c>
      <c r="Y34" s="77"/>
      <c r="AG34" s="76">
        <v>0.05</v>
      </c>
      <c r="AH34" s="77">
        <f t="shared" si="44"/>
        <v>3</v>
      </c>
      <c r="AI34" s="77"/>
      <c r="AL34" s="76">
        <v>0.05</v>
      </c>
      <c r="AM34" s="77">
        <f t="shared" si="45"/>
        <v>3</v>
      </c>
      <c r="AN34" s="77"/>
      <c r="AQ34" s="76">
        <v>6.1538461538461542E-2</v>
      </c>
      <c r="AR34" s="77">
        <f t="shared" si="46"/>
        <v>7.9753846153846153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47"/>
        <v>15</v>
      </c>
      <c r="BH34" s="77"/>
    </row>
    <row r="35" spans="1:60" hidden="1" x14ac:dyDescent="0.2">
      <c r="A35" s="30" t="s">
        <v>29</v>
      </c>
      <c r="C35" s="76">
        <f t="shared" si="37"/>
        <v>9.3488072211476467E-2</v>
      </c>
      <c r="D35" s="77">
        <f t="shared" si="39"/>
        <v>29</v>
      </c>
      <c r="E35" s="77"/>
      <c r="H35" s="76">
        <f t="shared" si="38"/>
        <v>9.2592592592592587E-2</v>
      </c>
      <c r="I35" s="77">
        <f t="shared" si="40"/>
        <v>50</v>
      </c>
      <c r="J35" s="77"/>
      <c r="M35" s="76"/>
      <c r="N35" s="77"/>
      <c r="O35" s="77"/>
      <c r="R35" s="76">
        <f t="shared" si="41"/>
        <v>9.3488072211476467E-2</v>
      </c>
      <c r="S35" s="77">
        <f t="shared" si="42"/>
        <v>29</v>
      </c>
      <c r="T35" s="77"/>
      <c r="W35" s="76">
        <v>7.0000000000000007E-2</v>
      </c>
      <c r="X35" s="77">
        <f t="shared" si="43"/>
        <v>0</v>
      </c>
      <c r="Y35" s="77"/>
      <c r="AR35" s="77">
        <f t="shared" si="46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>
        <f t="shared" si="37"/>
        <v>0</v>
      </c>
      <c r="D36" s="77">
        <f t="shared" si="39"/>
        <v>0</v>
      </c>
      <c r="E36" s="77"/>
      <c r="H36" s="76">
        <f t="shared" si="38"/>
        <v>5.5555555555555558E-3</v>
      </c>
      <c r="I36" s="77">
        <f t="shared" si="40"/>
        <v>3</v>
      </c>
      <c r="J36" s="77"/>
      <c r="M36" s="76"/>
      <c r="N36" s="77"/>
      <c r="O36" s="77"/>
      <c r="R36" s="76">
        <f t="shared" si="41"/>
        <v>0</v>
      </c>
      <c r="S36" s="77">
        <f t="shared" si="42"/>
        <v>0</v>
      </c>
      <c r="T36" s="77"/>
      <c r="AR36" s="77">
        <f t="shared" si="46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>
        <f t="shared" ref="C37:C39" si="48">+C21/$C$9</f>
        <v>0.13862024500322373</v>
      </c>
      <c r="D37" s="77">
        <f t="shared" si="39"/>
        <v>43</v>
      </c>
      <c r="E37" s="77"/>
      <c r="H37" s="76">
        <f t="shared" ref="H37:H39" si="49">+H21/$H$9</f>
        <v>0.12962962962962962</v>
      </c>
      <c r="I37" s="77">
        <f t="shared" si="40"/>
        <v>70</v>
      </c>
      <c r="J37" s="77"/>
      <c r="M37" s="76"/>
      <c r="N37" s="77"/>
      <c r="O37" s="77"/>
      <c r="R37" s="76">
        <f t="shared" ref="R37:R39" si="50">+R21/$C$9</f>
        <v>0.13862024500322373</v>
      </c>
      <c r="S37" s="77">
        <f t="shared" si="42"/>
        <v>43</v>
      </c>
      <c r="T37" s="77"/>
      <c r="W37" s="76">
        <v>0.15015015015015015</v>
      </c>
      <c r="X37" s="77">
        <f>+$W$9*W37</f>
        <v>0</v>
      </c>
      <c r="Y37" s="77"/>
      <c r="AG37" s="76">
        <v>0.16666666666666666</v>
      </c>
      <c r="AH37" s="77">
        <f>+$AG$9*AG37</f>
        <v>10</v>
      </c>
      <c r="AI37" s="77"/>
      <c r="AL37" s="76">
        <v>0.16666666666666666</v>
      </c>
      <c r="AM37" s="77">
        <f>+$AG$9*AL37</f>
        <v>10</v>
      </c>
      <c r="AN37" s="77"/>
      <c r="AQ37" s="76">
        <v>0.15384615384615385</v>
      </c>
      <c r="AR37" s="77">
        <f t="shared" si="46"/>
        <v>19.938461538461539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44.999999999999993</v>
      </c>
      <c r="BH37" s="77"/>
    </row>
    <row r="38" spans="1:60" hidden="1" x14ac:dyDescent="0.2">
      <c r="A38" s="30" t="s">
        <v>14</v>
      </c>
      <c r="C38" s="76">
        <f t="shared" si="48"/>
        <v>0.13862024500322373</v>
      </c>
      <c r="D38" s="77">
        <f t="shared" si="39"/>
        <v>43</v>
      </c>
      <c r="E38" s="77"/>
      <c r="H38" s="76">
        <f t="shared" si="49"/>
        <v>0.12962962962962962</v>
      </c>
      <c r="I38" s="77">
        <f t="shared" si="40"/>
        <v>70</v>
      </c>
      <c r="J38" s="77"/>
      <c r="M38" s="76"/>
      <c r="N38" s="77"/>
      <c r="O38" s="77"/>
      <c r="R38" s="76">
        <f t="shared" si="50"/>
        <v>0.13862024500322373</v>
      </c>
      <c r="S38" s="77">
        <f t="shared" si="42"/>
        <v>43</v>
      </c>
      <c r="T38" s="77"/>
      <c r="W38" s="76">
        <v>0.15015015015015015</v>
      </c>
      <c r="X38" s="77">
        <f>+$W$9*W38</f>
        <v>0</v>
      </c>
      <c r="Y38" s="77"/>
      <c r="AG38" s="76">
        <v>0.16666666666666666</v>
      </c>
      <c r="AH38" s="77">
        <f>+$AG$9*AG38</f>
        <v>10</v>
      </c>
      <c r="AI38" s="77"/>
      <c r="AL38" s="76">
        <v>0.16666666666666666</v>
      </c>
      <c r="AM38" s="77">
        <f>+$AG$9*AL38</f>
        <v>10</v>
      </c>
      <c r="AN38" s="77"/>
      <c r="AQ38" s="76">
        <v>0.15384615384615385</v>
      </c>
      <c r="AR38" s="77">
        <f t="shared" si="46"/>
        <v>19.938461538461539</v>
      </c>
      <c r="AS38" s="77"/>
      <c r="BF38" s="76">
        <v>0.14018691588785046</v>
      </c>
      <c r="BG38" s="77">
        <f>+$BF$9*BF38</f>
        <v>44.999999999999993</v>
      </c>
      <c r="BH38" s="77"/>
    </row>
    <row r="39" spans="1:60" hidden="1" x14ac:dyDescent="0.2">
      <c r="A39" s="30" t="s">
        <v>15</v>
      </c>
      <c r="C39" s="76">
        <f t="shared" si="48"/>
        <v>0.13862024500322373</v>
      </c>
      <c r="D39" s="77">
        <f t="shared" si="39"/>
        <v>43</v>
      </c>
      <c r="E39" s="77"/>
      <c r="H39" s="76">
        <f t="shared" si="49"/>
        <v>0.12962962962962962</v>
      </c>
      <c r="I39" s="77">
        <f t="shared" si="40"/>
        <v>70</v>
      </c>
      <c r="J39" s="77"/>
      <c r="M39" s="76"/>
      <c r="N39" s="77"/>
      <c r="O39" s="77"/>
      <c r="R39" s="76">
        <f t="shared" si="50"/>
        <v>0.13862024500322373</v>
      </c>
      <c r="S39" s="77">
        <f t="shared" si="42"/>
        <v>43</v>
      </c>
      <c r="T39" s="77"/>
      <c r="W39" s="76">
        <v>0.15015015015015015</v>
      </c>
      <c r="X39" s="77">
        <f>+$W$9*W37</f>
        <v>0</v>
      </c>
      <c r="Y39" s="77"/>
      <c r="AG39" s="76">
        <v>0.16666666666666666</v>
      </c>
      <c r="AH39" s="77">
        <f>+$AG$9*AG39</f>
        <v>10</v>
      </c>
      <c r="AI39" s="77"/>
      <c r="AL39" s="76">
        <v>0.16666666666666666</v>
      </c>
      <c r="AM39" s="77">
        <f>+$AG$9*AL39</f>
        <v>10</v>
      </c>
      <c r="AN39" s="77"/>
      <c r="AQ39" s="76">
        <v>0.15384615384615385</v>
      </c>
      <c r="AR39" s="77">
        <f t="shared" si="46"/>
        <v>19.938461538461539</v>
      </c>
      <c r="AS39" s="77"/>
      <c r="BF39" s="76">
        <v>0.14018691588785046</v>
      </c>
      <c r="BG39" s="77">
        <f>+$BF$9*BF39</f>
        <v>44.999999999999993</v>
      </c>
      <c r="BH39" s="77"/>
    </row>
    <row r="40" spans="1:60" x14ac:dyDescent="0.2">
      <c r="C40" s="76">
        <f t="shared" ref="C40:C49" si="51">+C10/$C$24</f>
        <v>4.1935483870967745E-2</v>
      </c>
      <c r="D40" s="80">
        <f t="shared" si="39"/>
        <v>13.008387096774195</v>
      </c>
      <c r="H40" s="139"/>
      <c r="R40" s="76"/>
      <c r="AG40" s="76"/>
      <c r="AL40" s="76"/>
      <c r="AQ40" s="76"/>
      <c r="BF40" s="76"/>
    </row>
    <row r="41" spans="1:60" x14ac:dyDescent="0.2">
      <c r="C41" s="76">
        <f t="shared" si="51"/>
        <v>4.1935483870967745E-2</v>
      </c>
      <c r="H41" s="139"/>
      <c r="R41" s="76"/>
      <c r="AG41" s="76"/>
      <c r="AL41" s="76"/>
      <c r="AQ41" s="76"/>
      <c r="BF41" s="76"/>
    </row>
    <row r="42" spans="1:60" x14ac:dyDescent="0.2">
      <c r="C42" s="76">
        <f t="shared" si="51"/>
        <v>8.0645161290322578E-2</v>
      </c>
      <c r="H42" s="139"/>
      <c r="R42" s="76"/>
      <c r="AG42" s="76"/>
      <c r="AL42" s="76"/>
      <c r="AQ42" s="76"/>
      <c r="BF42" s="76"/>
    </row>
    <row r="43" spans="1:60" x14ac:dyDescent="0.2">
      <c r="C43" s="76">
        <f t="shared" si="51"/>
        <v>4.1935483870967745E-2</v>
      </c>
      <c r="H43" s="139"/>
      <c r="R43" s="76"/>
      <c r="AG43" s="76"/>
      <c r="AL43" s="76"/>
      <c r="AQ43" s="76"/>
      <c r="BF43" s="76"/>
    </row>
    <row r="44" spans="1:60" x14ac:dyDescent="0.2">
      <c r="C44" s="76">
        <f t="shared" si="51"/>
        <v>8.0645161290322578E-2</v>
      </c>
      <c r="H44" s="139"/>
      <c r="R44" s="76"/>
      <c r="AG44" s="76"/>
      <c r="AL44" s="76"/>
      <c r="AQ44" s="76"/>
      <c r="BF44" s="76"/>
    </row>
    <row r="45" spans="1:60" x14ac:dyDescent="0.2">
      <c r="C45" s="76">
        <f t="shared" si="51"/>
        <v>8.0645161290322578E-2</v>
      </c>
      <c r="H45" s="139"/>
      <c r="R45" s="76"/>
      <c r="AG45" s="76"/>
      <c r="AL45" s="76"/>
      <c r="AQ45" s="76"/>
      <c r="BF45" s="76"/>
    </row>
    <row r="46" spans="1:60" x14ac:dyDescent="0.2">
      <c r="C46" s="76">
        <f t="shared" si="51"/>
        <v>8.0645161290322578E-2</v>
      </c>
      <c r="H46" s="139"/>
      <c r="R46" s="76"/>
      <c r="AG46" s="76"/>
      <c r="AL46" s="76"/>
      <c r="AQ46" s="76"/>
      <c r="BF46" s="76"/>
    </row>
    <row r="47" spans="1:60" x14ac:dyDescent="0.2">
      <c r="C47" s="76">
        <f t="shared" si="51"/>
        <v>4.1935483870967745E-2</v>
      </c>
      <c r="H47" s="139"/>
      <c r="R47" s="76"/>
      <c r="AG47" s="76"/>
      <c r="AL47" s="76"/>
      <c r="AQ47" s="76"/>
      <c r="BF47" s="76"/>
    </row>
    <row r="48" spans="1:60" x14ac:dyDescent="0.2">
      <c r="C48" s="76">
        <f t="shared" si="51"/>
        <v>9.3548387096774197E-2</v>
      </c>
      <c r="H48" s="139"/>
      <c r="R48" s="76"/>
      <c r="AG48" s="76"/>
      <c r="AL48" s="76"/>
      <c r="AQ48" s="76"/>
      <c r="BF48" s="76"/>
    </row>
    <row r="49" spans="3:58" x14ac:dyDescent="0.2">
      <c r="C49" s="76">
        <f t="shared" si="51"/>
        <v>0</v>
      </c>
      <c r="H49" s="139"/>
      <c r="R49" s="76"/>
      <c r="AG49" s="76"/>
      <c r="AL49" s="76"/>
      <c r="AQ49" s="76"/>
      <c r="BF49" s="76"/>
    </row>
    <row r="50" spans="3:58" x14ac:dyDescent="0.2">
      <c r="C50" s="76">
        <f>+C21/$C$24</f>
        <v>0.13870967741935483</v>
      </c>
      <c r="H50" s="139"/>
      <c r="R50" s="76"/>
      <c r="AG50" s="76"/>
      <c r="AL50" s="76"/>
      <c r="AQ50" s="76"/>
      <c r="BF50" s="76"/>
    </row>
    <row r="51" spans="3:58" x14ac:dyDescent="0.2">
      <c r="C51" s="76">
        <f>+C22/$C$24</f>
        <v>0.13870967741935483</v>
      </c>
      <c r="H51" s="139"/>
      <c r="R51" s="76"/>
      <c r="AG51" s="76"/>
      <c r="AL51" s="76"/>
      <c r="AQ51" s="76"/>
      <c r="BF51" s="76"/>
    </row>
    <row r="52" spans="3:58" x14ac:dyDescent="0.2">
      <c r="C52" s="76">
        <f>+C23/$C$24</f>
        <v>0.13870967741935483</v>
      </c>
      <c r="H52" s="139"/>
      <c r="R52" s="76"/>
      <c r="AG52" s="76"/>
      <c r="AL52" s="76"/>
      <c r="AQ52" s="76"/>
      <c r="BF52" s="76"/>
    </row>
    <row r="53" spans="3:58" x14ac:dyDescent="0.2">
      <c r="C53" s="76">
        <f>+C24/$C$24</f>
        <v>1</v>
      </c>
    </row>
    <row r="54" spans="3:58" x14ac:dyDescent="0.2">
      <c r="C54" s="76">
        <f>+C25/$C$24</f>
        <v>-6.45161290322544E-4</v>
      </c>
    </row>
  </sheetData>
  <mergeCells count="24">
    <mergeCell ref="D8:F8"/>
    <mergeCell ref="I8:K8"/>
    <mergeCell ref="N8:P8"/>
    <mergeCell ref="S8:U8"/>
    <mergeCell ref="X8:Z8"/>
    <mergeCell ref="C2:G2"/>
    <mergeCell ref="H2:L2"/>
    <mergeCell ref="M2:Q2"/>
    <mergeCell ref="W2:AA2"/>
    <mergeCell ref="AG2:AK2"/>
    <mergeCell ref="R2:V2"/>
    <mergeCell ref="AB2:AF2"/>
    <mergeCell ref="AC8:AE8"/>
    <mergeCell ref="AQ2:AU2"/>
    <mergeCell ref="AV2:AZ2"/>
    <mergeCell ref="BA2:BE2"/>
    <mergeCell ref="BF2:BJ2"/>
    <mergeCell ref="AH8:AJ8"/>
    <mergeCell ref="AR8:AT8"/>
    <mergeCell ref="AW8:AY8"/>
    <mergeCell ref="BB8:BD8"/>
    <mergeCell ref="BG8:BI8"/>
    <mergeCell ref="AL2:AP2"/>
    <mergeCell ref="AM8:AO8"/>
  </mergeCells>
  <pageMargins left="0.59055118110236227" right="0.59055118110236227" top="0.39370078740157483" bottom="0.39370078740157483" header="0.31496062992125984" footer="0.31496062992125984"/>
  <pageSetup scale="69" fitToWidth="2" pageOrder="overThenDown" orientation="landscape" r:id="rId1"/>
  <ignoredErrors>
    <ignoredError sqref="M24:O24 W24:X24 AG24:AH24 AQ24:AS24 BB24 BF24:BG24 AW24 S24 AA21:AA23 C24:D24 F24:K24 AA10:AA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BJ52"/>
  <sheetViews>
    <sheetView showGridLines="0" zoomScale="90" zoomScaleNormal="90" zoomScalePageLayoutView="90" workbookViewId="0">
      <pane xSplit="2" ySplit="3" topLeftCell="E4" activePane="bottomRight" state="frozen"/>
      <selection pane="topRight" activeCell="G1" sqref="G1"/>
      <selection pane="bottomLeft" activeCell="A9" sqref="A9"/>
      <selection pane="bottomRight" activeCell="AO40" sqref="AO40"/>
    </sheetView>
  </sheetViews>
  <sheetFormatPr baseColWidth="10" defaultRowHeight="15" x14ac:dyDescent="0.2"/>
  <cols>
    <col min="1" max="1" width="27.83203125" style="9" customWidth="1"/>
    <col min="2" max="2" width="7.83203125" style="3" customWidth="1"/>
    <col min="3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145"/>
      <c r="B1" s="1"/>
      <c r="C1" s="11">
        <v>500010575</v>
      </c>
      <c r="D1" s="12"/>
      <c r="E1" s="12"/>
      <c r="F1" s="12"/>
      <c r="G1" s="12"/>
      <c r="H1" s="11">
        <v>500010578</v>
      </c>
      <c r="I1" s="12"/>
      <c r="J1" s="12"/>
      <c r="K1" s="12"/>
      <c r="L1" s="14"/>
      <c r="M1" s="11">
        <v>500010577</v>
      </c>
      <c r="N1" s="12"/>
      <c r="O1" s="12"/>
      <c r="P1" s="12"/>
      <c r="Q1" s="12"/>
      <c r="R1" s="11">
        <v>500010597</v>
      </c>
      <c r="S1" s="12"/>
      <c r="T1" s="12"/>
      <c r="U1" s="12"/>
      <c r="V1" s="12"/>
      <c r="W1" s="11">
        <v>500007111</v>
      </c>
      <c r="X1" s="12"/>
      <c r="Y1" s="12"/>
      <c r="Z1" s="12"/>
      <c r="AA1" s="13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500010640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4"/>
      <c r="AV1" s="11">
        <v>500010574</v>
      </c>
      <c r="AW1" s="12"/>
      <c r="AX1" s="12"/>
      <c r="AY1" s="12"/>
      <c r="AZ1" s="13"/>
      <c r="BA1" s="11">
        <v>500010631</v>
      </c>
      <c r="BB1" s="12"/>
      <c r="BC1" s="12"/>
      <c r="BD1" s="12"/>
      <c r="BE1" s="14"/>
      <c r="BF1" s="11">
        <v>500010635</v>
      </c>
      <c r="BG1" s="12"/>
      <c r="BH1" s="12"/>
      <c r="BI1" s="12"/>
      <c r="BJ1" s="13"/>
    </row>
    <row r="2" spans="1:62" s="148" customFormat="1" ht="51" customHeight="1" thickBot="1" x14ac:dyDescent="0.25">
      <c r="A2" s="32" t="s">
        <v>0</v>
      </c>
      <c r="B2" s="31" t="s">
        <v>1</v>
      </c>
      <c r="C2" s="248" t="s">
        <v>22</v>
      </c>
      <c r="D2" s="249"/>
      <c r="E2" s="249"/>
      <c r="F2" s="249"/>
      <c r="G2" s="249"/>
      <c r="H2" s="248" t="s">
        <v>24</v>
      </c>
      <c r="I2" s="249"/>
      <c r="J2" s="249"/>
      <c r="K2" s="249"/>
      <c r="L2" s="249"/>
      <c r="M2" s="248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49"/>
      <c r="W2" s="248" t="s">
        <v>32</v>
      </c>
      <c r="X2" s="249"/>
      <c r="Y2" s="249"/>
      <c r="Z2" s="249"/>
      <c r="AA2" s="250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47</v>
      </c>
      <c r="AM2" s="249"/>
      <c r="AN2" s="249"/>
      <c r="AO2" s="249"/>
      <c r="AP2" s="250"/>
      <c r="AQ2" s="248" t="s">
        <v>26</v>
      </c>
      <c r="AR2" s="249"/>
      <c r="AS2" s="249"/>
      <c r="AT2" s="249"/>
      <c r="AU2" s="249"/>
      <c r="AV2" s="248" t="s">
        <v>20</v>
      </c>
      <c r="AW2" s="249"/>
      <c r="AX2" s="249"/>
      <c r="AY2" s="249"/>
      <c r="AZ2" s="250"/>
      <c r="BA2" s="248" t="s">
        <v>27</v>
      </c>
      <c r="BB2" s="249"/>
      <c r="BC2" s="249"/>
      <c r="BD2" s="249"/>
      <c r="BE2" s="249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">
        <v>201825</v>
      </c>
      <c r="C3" s="134">
        <v>1380</v>
      </c>
      <c r="D3" s="135">
        <v>0</v>
      </c>
      <c r="E3" s="135"/>
      <c r="F3" s="135"/>
      <c r="G3" s="135"/>
      <c r="H3" s="134">
        <f>1782+632</f>
        <v>2414</v>
      </c>
      <c r="I3" s="135"/>
      <c r="J3" s="135"/>
      <c r="K3" s="135"/>
      <c r="L3" s="135"/>
      <c r="M3" s="134">
        <v>0</v>
      </c>
      <c r="N3" s="135"/>
      <c r="O3" s="135"/>
      <c r="P3" s="135"/>
      <c r="Q3" s="135"/>
      <c r="R3" s="134">
        <v>862</v>
      </c>
      <c r="S3" s="135"/>
      <c r="T3" s="135"/>
      <c r="U3" s="135"/>
      <c r="V3" s="135"/>
      <c r="W3" s="134">
        <v>0</v>
      </c>
      <c r="X3" s="135"/>
      <c r="Y3" s="135"/>
      <c r="Z3" s="135"/>
      <c r="AA3" s="135"/>
      <c r="AB3" s="134">
        <v>0</v>
      </c>
      <c r="AC3" s="135"/>
      <c r="AD3" s="135"/>
      <c r="AE3" s="135"/>
      <c r="AF3" s="135"/>
      <c r="AG3" s="134">
        <v>130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4">
        <v>323</v>
      </c>
      <c r="AR3" s="135"/>
      <c r="AS3" s="135"/>
      <c r="AT3" s="135"/>
      <c r="AU3" s="135"/>
      <c r="AV3" s="134">
        <v>0</v>
      </c>
      <c r="AW3" s="135"/>
      <c r="AX3" s="135"/>
      <c r="AY3" s="135"/>
      <c r="AZ3" s="135"/>
      <c r="BA3" s="134">
        <v>0</v>
      </c>
      <c r="BB3" s="135"/>
      <c r="BC3" s="135"/>
      <c r="BD3" s="135"/>
      <c r="BE3" s="135"/>
      <c r="BF3" s="134">
        <v>662</v>
      </c>
      <c r="BG3" s="135"/>
      <c r="BH3" s="135"/>
      <c r="BI3" s="135"/>
      <c r="BJ3" s="137"/>
    </row>
    <row r="4" spans="1:62" s="10" customFormat="1" ht="13" x14ac:dyDescent="0.2">
      <c r="A4" s="10" t="s">
        <v>18</v>
      </c>
      <c r="C4" s="33">
        <v>32191</v>
      </c>
      <c r="D4" s="35"/>
      <c r="E4" s="35"/>
      <c r="F4" s="35"/>
      <c r="G4" s="35"/>
      <c r="H4" s="33">
        <v>32198</v>
      </c>
      <c r="I4" s="35">
        <v>32197</v>
      </c>
      <c r="J4" s="35"/>
      <c r="K4" s="35"/>
      <c r="L4" s="35"/>
      <c r="M4" s="33"/>
      <c r="N4" s="35"/>
      <c r="O4" s="35"/>
      <c r="P4" s="35"/>
      <c r="Q4" s="35"/>
      <c r="R4" s="33">
        <v>32194</v>
      </c>
      <c r="S4" s="35"/>
      <c r="T4" s="35"/>
      <c r="U4" s="35"/>
      <c r="V4" s="35"/>
      <c r="W4" s="33"/>
      <c r="X4" s="35"/>
      <c r="Y4" s="35"/>
      <c r="Z4" s="35"/>
      <c r="AA4" s="35"/>
      <c r="AB4" s="33"/>
      <c r="AC4" s="35"/>
      <c r="AD4" s="35"/>
      <c r="AE4" s="35"/>
      <c r="AF4" s="35"/>
      <c r="AG4" s="33">
        <v>32200</v>
      </c>
      <c r="AH4" s="35"/>
      <c r="AI4" s="35"/>
      <c r="AJ4" s="35"/>
      <c r="AK4" s="35"/>
      <c r="AL4" s="33"/>
      <c r="AM4" s="35"/>
      <c r="AN4" s="35"/>
      <c r="AO4" s="35"/>
      <c r="AP4" s="81"/>
      <c r="AQ4" s="33">
        <v>32203</v>
      </c>
      <c r="AR4" s="35"/>
      <c r="AS4" s="35"/>
      <c r="AT4" s="35"/>
      <c r="AU4" s="35"/>
      <c r="AV4" s="33"/>
      <c r="AW4" s="35"/>
      <c r="AX4" s="35"/>
      <c r="AY4" s="35"/>
      <c r="AZ4" s="35"/>
      <c r="BA4" s="33"/>
      <c r="BB4" s="35"/>
      <c r="BC4" s="35"/>
      <c r="BD4" s="35"/>
      <c r="BE4" s="35"/>
      <c r="BF4" s="33">
        <v>32206</v>
      </c>
      <c r="BG4" s="35"/>
      <c r="BH4" s="35"/>
      <c r="BI4" s="35"/>
      <c r="BJ4" s="81"/>
    </row>
    <row r="5" spans="1:62" ht="13" x14ac:dyDescent="0.2">
      <c r="A5" s="29"/>
      <c r="C5" s="33"/>
      <c r="D5" s="34"/>
      <c r="E5" s="34"/>
      <c r="F5" s="35"/>
      <c r="G5" s="35"/>
      <c r="H5" s="33"/>
      <c r="I5" s="34"/>
      <c r="J5" s="34"/>
      <c r="K5" s="35"/>
      <c r="L5" s="35"/>
      <c r="M5" s="33"/>
      <c r="N5" s="34"/>
      <c r="O5" s="34"/>
      <c r="P5" s="35"/>
      <c r="Q5" s="35"/>
      <c r="R5" s="33"/>
      <c r="S5" s="34"/>
      <c r="T5" s="34"/>
      <c r="U5" s="35"/>
      <c r="V5" s="35"/>
      <c r="W5" s="33"/>
      <c r="X5" s="34"/>
      <c r="Y5" s="34"/>
      <c r="Z5" s="35"/>
      <c r="AA5" s="35"/>
      <c r="AB5" s="33"/>
      <c r="AC5" s="34"/>
      <c r="AD5" s="34"/>
      <c r="AE5" s="35"/>
      <c r="AF5" s="35"/>
      <c r="AG5" s="33"/>
      <c r="AH5" s="34"/>
      <c r="AI5" s="34"/>
      <c r="AJ5" s="35"/>
      <c r="AK5" s="35"/>
      <c r="AL5" s="33"/>
      <c r="AM5" s="34"/>
      <c r="AN5" s="34"/>
      <c r="AO5" s="35"/>
      <c r="AP5" s="81"/>
      <c r="AQ5" s="33"/>
      <c r="AR5" s="34"/>
      <c r="AS5" s="34"/>
      <c r="AT5" s="35"/>
      <c r="AU5" s="35"/>
      <c r="AV5" s="33"/>
      <c r="AW5" s="34"/>
      <c r="AX5" s="34"/>
      <c r="AY5" s="35"/>
      <c r="AZ5" s="35"/>
      <c r="BA5" s="33"/>
      <c r="BB5" s="34"/>
      <c r="BC5" s="34"/>
      <c r="BD5" s="35"/>
      <c r="BE5" s="35"/>
      <c r="BF5" s="33"/>
      <c r="BG5" s="34"/>
      <c r="BH5" s="34"/>
      <c r="BI5" s="35"/>
      <c r="BJ5" s="81"/>
    </row>
    <row r="6" spans="1:62" s="20" customFormat="1" ht="13" x14ac:dyDescent="0.2">
      <c r="A6" s="146" t="s">
        <v>3</v>
      </c>
      <c r="B6" s="22">
        <v>0.4</v>
      </c>
      <c r="C6" s="24">
        <f>+B6*C3</f>
        <v>552</v>
      </c>
      <c r="D6" s="23"/>
      <c r="E6" s="23"/>
      <c r="F6" s="23"/>
      <c r="G6" s="23"/>
      <c r="H6" s="24">
        <f>+B6*H3</f>
        <v>965.6</v>
      </c>
      <c r="I6" s="23"/>
      <c r="J6" s="23"/>
      <c r="K6" s="23"/>
      <c r="L6" s="43"/>
      <c r="M6" s="24">
        <f>+B6*M3</f>
        <v>0</v>
      </c>
      <c r="N6" s="23"/>
      <c r="O6" s="23"/>
      <c r="P6" s="23"/>
      <c r="Q6" s="23"/>
      <c r="R6" s="24">
        <f>+B6*R3</f>
        <v>344.8</v>
      </c>
      <c r="S6" s="23"/>
      <c r="T6" s="23"/>
      <c r="U6" s="23"/>
      <c r="V6" s="23"/>
      <c r="W6" s="24">
        <f>+B6*W3</f>
        <v>0</v>
      </c>
      <c r="X6" s="23"/>
      <c r="Y6" s="23"/>
      <c r="Z6" s="23"/>
      <c r="AA6" s="44"/>
      <c r="AB6" s="24">
        <f>+B6*AB3</f>
        <v>0</v>
      </c>
      <c r="AC6" s="23"/>
      <c r="AD6" s="23"/>
      <c r="AE6" s="23"/>
      <c r="AF6" s="44"/>
      <c r="AG6" s="24">
        <f>+B6*AG3</f>
        <v>52</v>
      </c>
      <c r="AH6" s="23"/>
      <c r="AI6" s="23"/>
      <c r="AJ6" s="23"/>
      <c r="AK6" s="43"/>
      <c r="AL6" s="24">
        <f>+B6*AL3</f>
        <v>0</v>
      </c>
      <c r="AM6" s="23"/>
      <c r="AN6" s="23"/>
      <c r="AO6" s="23"/>
      <c r="AP6" s="44"/>
      <c r="AQ6" s="24">
        <f>+B6*AQ3</f>
        <v>129.20000000000002</v>
      </c>
      <c r="AR6" s="23"/>
      <c r="AS6" s="23"/>
      <c r="AT6" s="23"/>
      <c r="AU6" s="43"/>
      <c r="AV6" s="24">
        <f>+B6*AV3</f>
        <v>0</v>
      </c>
      <c r="AW6" s="23"/>
      <c r="AX6" s="23"/>
      <c r="AY6" s="23"/>
      <c r="AZ6" s="44"/>
      <c r="BA6" s="24">
        <f>+B6*BA3</f>
        <v>0</v>
      </c>
      <c r="BB6" s="23"/>
      <c r="BC6" s="23"/>
      <c r="BD6" s="23"/>
      <c r="BE6" s="43"/>
      <c r="BF6" s="24">
        <f>+B6*BF3</f>
        <v>264.8</v>
      </c>
      <c r="BG6" s="23"/>
      <c r="BH6" s="23"/>
      <c r="BI6" s="23"/>
      <c r="BJ6" s="44"/>
    </row>
    <row r="7" spans="1:62" s="20" customFormat="1" ht="13" x14ac:dyDescent="0.2">
      <c r="A7" s="146" t="s">
        <v>4</v>
      </c>
      <c r="B7" s="22">
        <v>0.6</v>
      </c>
      <c r="C7" s="24">
        <f>+B7*C3</f>
        <v>828</v>
      </c>
      <c r="D7" s="23"/>
      <c r="E7" s="23"/>
      <c r="F7" s="23"/>
      <c r="G7" s="23"/>
      <c r="H7" s="24">
        <f>+B7*H3</f>
        <v>1448.3999999999999</v>
      </c>
      <c r="I7" s="23"/>
      <c r="J7" s="23"/>
      <c r="K7" s="23"/>
      <c r="L7" s="43"/>
      <c r="M7" s="24">
        <f>+B7*M3</f>
        <v>0</v>
      </c>
      <c r="N7" s="23"/>
      <c r="O7" s="23"/>
      <c r="P7" s="23"/>
      <c r="Q7" s="23"/>
      <c r="R7" s="24">
        <f>+B7*R3</f>
        <v>517.19999999999993</v>
      </c>
      <c r="S7" s="23"/>
      <c r="T7" s="23"/>
      <c r="U7" s="23"/>
      <c r="V7" s="23"/>
      <c r="W7" s="24">
        <f>+B7*W3</f>
        <v>0</v>
      </c>
      <c r="X7" s="23"/>
      <c r="Y7" s="23"/>
      <c r="Z7" s="23"/>
      <c r="AA7" s="44"/>
      <c r="AB7" s="24">
        <f>+B7*AB3</f>
        <v>0</v>
      </c>
      <c r="AC7" s="23"/>
      <c r="AD7" s="23"/>
      <c r="AE7" s="23"/>
      <c r="AF7" s="44"/>
      <c r="AG7" s="24">
        <f>+B7*AG3</f>
        <v>78</v>
      </c>
      <c r="AH7" s="23"/>
      <c r="AI7" s="23"/>
      <c r="AJ7" s="23"/>
      <c r="AK7" s="43"/>
      <c r="AL7" s="24">
        <f>+B7*AL3</f>
        <v>0</v>
      </c>
      <c r="AM7" s="23"/>
      <c r="AN7" s="23"/>
      <c r="AO7" s="23"/>
      <c r="AP7" s="44"/>
      <c r="AQ7" s="24">
        <f>+B7*AQ3</f>
        <v>193.79999999999998</v>
      </c>
      <c r="AR7" s="23"/>
      <c r="AS7" s="23"/>
      <c r="AT7" s="23"/>
      <c r="AU7" s="43"/>
      <c r="AV7" s="24">
        <f>+B7*AV3</f>
        <v>0</v>
      </c>
      <c r="AW7" s="23"/>
      <c r="AX7" s="23"/>
      <c r="AY7" s="23"/>
      <c r="AZ7" s="44"/>
      <c r="BA7" s="24">
        <f>+B7*BA3</f>
        <v>0</v>
      </c>
      <c r="BB7" s="23"/>
      <c r="BC7" s="23"/>
      <c r="BD7" s="23"/>
      <c r="BE7" s="43"/>
      <c r="BF7" s="24">
        <f>+B7*BF3</f>
        <v>397.2</v>
      </c>
      <c r="BG7" s="23"/>
      <c r="BH7" s="23"/>
      <c r="BI7" s="23"/>
      <c r="BJ7" s="44"/>
    </row>
    <row r="8" spans="1:62" s="5" customFormat="1" ht="14" thickBot="1" x14ac:dyDescent="0.25">
      <c r="A8" s="162"/>
      <c r="C8" s="160"/>
      <c r="D8" s="254"/>
      <c r="E8" s="255"/>
      <c r="F8" s="256"/>
      <c r="G8" s="85"/>
      <c r="H8" s="161"/>
      <c r="I8" s="254"/>
      <c r="J8" s="255"/>
      <c r="K8" s="256"/>
      <c r="L8" s="85"/>
      <c r="M8" s="161"/>
      <c r="N8" s="254"/>
      <c r="O8" s="255"/>
      <c r="P8" s="256"/>
      <c r="Q8" s="85"/>
      <c r="R8" s="161"/>
      <c r="S8" s="254"/>
      <c r="T8" s="255"/>
      <c r="U8" s="256"/>
      <c r="V8" s="85"/>
      <c r="W8" s="161"/>
      <c r="X8" s="254"/>
      <c r="Y8" s="255"/>
      <c r="Z8" s="256"/>
      <c r="AA8" s="86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161"/>
      <c r="AR8" s="254"/>
      <c r="AS8" s="255"/>
      <c r="AT8" s="256"/>
      <c r="AU8" s="85"/>
      <c r="AV8" s="161"/>
      <c r="AW8" s="254"/>
      <c r="AX8" s="255"/>
      <c r="AY8" s="256"/>
      <c r="AZ8" s="86"/>
      <c r="BA8" s="161"/>
      <c r="BB8" s="254"/>
      <c r="BC8" s="255"/>
      <c r="BD8" s="256"/>
      <c r="BE8" s="85"/>
      <c r="BF8" s="161"/>
      <c r="BG8" s="254"/>
      <c r="BH8" s="255"/>
      <c r="BI8" s="256"/>
      <c r="BJ8" s="86"/>
    </row>
    <row r="9" spans="1:62" s="125" customFormat="1" ht="56" thickBot="1" x14ac:dyDescent="0.25">
      <c r="A9" s="147" t="s">
        <v>16</v>
      </c>
      <c r="B9" s="129"/>
      <c r="C9" s="130">
        <f>+C7</f>
        <v>828</v>
      </c>
      <c r="D9" s="150">
        <v>43929</v>
      </c>
      <c r="E9" s="150"/>
      <c r="F9" s="131" t="s">
        <v>34</v>
      </c>
      <c r="G9" s="163" t="s">
        <v>19</v>
      </c>
      <c r="H9" s="128">
        <f>+H7</f>
        <v>1448.3999999999999</v>
      </c>
      <c r="I9" s="150">
        <v>43929</v>
      </c>
      <c r="J9" s="150"/>
      <c r="K9" s="131" t="s">
        <v>34</v>
      </c>
      <c r="L9" s="163" t="s">
        <v>19</v>
      </c>
      <c r="M9" s="130">
        <f>+M7</f>
        <v>0</v>
      </c>
      <c r="N9" s="150">
        <v>43929</v>
      </c>
      <c r="O9" s="150"/>
      <c r="P9" s="131" t="s">
        <v>34</v>
      </c>
      <c r="Q9" s="163" t="s">
        <v>19</v>
      </c>
      <c r="R9" s="130">
        <f>+R7</f>
        <v>517.19999999999993</v>
      </c>
      <c r="S9" s="150">
        <v>43929</v>
      </c>
      <c r="T9" s="150"/>
      <c r="U9" s="131" t="s">
        <v>34</v>
      </c>
      <c r="V9" s="163" t="s">
        <v>19</v>
      </c>
      <c r="W9" s="128">
        <f>+W7</f>
        <v>0</v>
      </c>
      <c r="X9" s="150">
        <v>43929</v>
      </c>
      <c r="Y9" s="150"/>
      <c r="Z9" s="131" t="s">
        <v>34</v>
      </c>
      <c r="AA9" s="163" t="s">
        <v>19</v>
      </c>
      <c r="AB9" s="128">
        <f>+AB7</f>
        <v>0</v>
      </c>
      <c r="AC9" s="150">
        <v>43929</v>
      </c>
      <c r="AD9" s="150"/>
      <c r="AE9" s="131" t="s">
        <v>34</v>
      </c>
      <c r="AF9" s="163" t="s">
        <v>19</v>
      </c>
      <c r="AG9" s="132">
        <f>+AG7</f>
        <v>78</v>
      </c>
      <c r="AH9" s="150">
        <v>43929</v>
      </c>
      <c r="AI9" s="150"/>
      <c r="AJ9" s="131" t="s">
        <v>34</v>
      </c>
      <c r="AK9" s="169" t="s">
        <v>19</v>
      </c>
      <c r="AL9" s="128">
        <f>+AL7</f>
        <v>0</v>
      </c>
      <c r="AM9" s="150">
        <v>43929</v>
      </c>
      <c r="AN9" s="150"/>
      <c r="AO9" s="131" t="s">
        <v>34</v>
      </c>
      <c r="AP9" s="167" t="s">
        <v>19</v>
      </c>
      <c r="AQ9" s="130">
        <f>+AQ7</f>
        <v>193.79999999999998</v>
      </c>
      <c r="AR9" s="150">
        <v>43929</v>
      </c>
      <c r="AS9" s="150"/>
      <c r="AT9" s="131" t="s">
        <v>34</v>
      </c>
      <c r="AU9" s="163" t="s">
        <v>19</v>
      </c>
      <c r="AV9" s="128">
        <f>+AV7</f>
        <v>0</v>
      </c>
      <c r="AW9" s="150">
        <v>43929</v>
      </c>
      <c r="AX9" s="150"/>
      <c r="AY9" s="131" t="s">
        <v>34</v>
      </c>
      <c r="AZ9" s="163" t="s">
        <v>19</v>
      </c>
      <c r="BA9" s="130">
        <f>+BA7</f>
        <v>0</v>
      </c>
      <c r="BB9" s="150">
        <v>43929</v>
      </c>
      <c r="BC9" s="150"/>
      <c r="BD9" s="131" t="s">
        <v>34</v>
      </c>
      <c r="BE9" s="163" t="s">
        <v>19</v>
      </c>
      <c r="BF9" s="130">
        <f>+BF7</f>
        <v>397.2</v>
      </c>
      <c r="BG9" s="150">
        <v>43929</v>
      </c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89"/>
      <c r="C10" s="90">
        <v>40</v>
      </c>
      <c r="D10" s="91">
        <v>40</v>
      </c>
      <c r="E10" s="91">
        <v>0</v>
      </c>
      <c r="F10" s="92">
        <f>+C10-D10</f>
        <v>0</v>
      </c>
      <c r="G10" s="91">
        <f>+C10-F10</f>
        <v>40</v>
      </c>
      <c r="H10" s="90">
        <v>62</v>
      </c>
      <c r="I10" s="91">
        <v>62</v>
      </c>
      <c r="J10" s="91">
        <v>0</v>
      </c>
      <c r="K10" s="92">
        <f>+H10-I10</f>
        <v>0</v>
      </c>
      <c r="L10" s="91">
        <f>+H10-K10</f>
        <v>62</v>
      </c>
      <c r="M10" s="93">
        <v>0</v>
      </c>
      <c r="N10" s="91">
        <v>0</v>
      </c>
      <c r="O10" s="91">
        <v>0</v>
      </c>
      <c r="P10" s="94">
        <f>+M10-N10</f>
        <v>0</v>
      </c>
      <c r="Q10" s="95">
        <f>SUM(N10:P10)</f>
        <v>0</v>
      </c>
      <c r="R10" s="90">
        <v>20</v>
      </c>
      <c r="S10" s="91">
        <v>20</v>
      </c>
      <c r="T10" s="91">
        <v>0</v>
      </c>
      <c r="U10" s="92">
        <f>+R10-(S10+T10)</f>
        <v>0</v>
      </c>
      <c r="V10" s="95">
        <f>+R10-U10</f>
        <v>20</v>
      </c>
      <c r="W10" s="93">
        <v>0</v>
      </c>
      <c r="X10" s="96">
        <v>0</v>
      </c>
      <c r="Y10" s="96">
        <v>0</v>
      </c>
      <c r="Z10" s="97">
        <f>+W10-X10</f>
        <v>0</v>
      </c>
      <c r="AA10" s="98">
        <f>+W10-Z10</f>
        <v>0</v>
      </c>
      <c r="AB10" s="93">
        <v>0</v>
      </c>
      <c r="AC10" s="96">
        <v>0</v>
      </c>
      <c r="AD10" s="96">
        <v>0</v>
      </c>
      <c r="AE10" s="97">
        <f>+AB10-AC10</f>
        <v>0</v>
      </c>
      <c r="AF10" s="98">
        <f>+AB10-AE10</f>
        <v>0</v>
      </c>
      <c r="AG10" s="93">
        <v>2</v>
      </c>
      <c r="AH10" s="91">
        <v>2</v>
      </c>
      <c r="AI10" s="91">
        <v>0</v>
      </c>
      <c r="AJ10" s="92">
        <f>+AG10-AH10</f>
        <v>0</v>
      </c>
      <c r="AK10" s="183">
        <f>+AG10-AJ10</f>
        <v>2</v>
      </c>
      <c r="AL10" s="93">
        <v>0</v>
      </c>
      <c r="AM10" s="91">
        <v>0</v>
      </c>
      <c r="AN10" s="91">
        <v>0</v>
      </c>
      <c r="AO10" s="92">
        <f>+AL10-AM10</f>
        <v>0</v>
      </c>
      <c r="AP10" s="187">
        <f>+AL10-AO10</f>
        <v>0</v>
      </c>
      <c r="AQ10" s="93">
        <v>7</v>
      </c>
      <c r="AR10" s="91">
        <v>7</v>
      </c>
      <c r="AS10" s="91">
        <v>0</v>
      </c>
      <c r="AT10" s="92">
        <f>+AQ10-(AR10+AS10)</f>
        <v>0</v>
      </c>
      <c r="AU10" s="99">
        <f>+AQ10-AT10</f>
        <v>7</v>
      </c>
      <c r="AV10" s="93">
        <v>0</v>
      </c>
      <c r="AW10" s="91">
        <v>0</v>
      </c>
      <c r="AX10" s="91">
        <v>0</v>
      </c>
      <c r="AY10" s="92">
        <f>+AV10-AW10</f>
        <v>0</v>
      </c>
      <c r="AZ10" s="100">
        <f>+AV10-AY10</f>
        <v>0</v>
      </c>
      <c r="BA10" s="93">
        <v>0</v>
      </c>
      <c r="BB10" s="91">
        <v>0</v>
      </c>
      <c r="BC10" s="91">
        <v>0</v>
      </c>
      <c r="BD10" s="92">
        <f>+BA10-BB10</f>
        <v>0</v>
      </c>
      <c r="BE10" s="99">
        <f>+BA10-BD10</f>
        <v>0</v>
      </c>
      <c r="BF10" s="93">
        <v>16</v>
      </c>
      <c r="BG10" s="91">
        <v>16</v>
      </c>
      <c r="BH10" s="91">
        <v>0</v>
      </c>
      <c r="BI10" s="92">
        <f>+BF10-BG10</f>
        <v>0</v>
      </c>
      <c r="BJ10" s="100">
        <f>+BF10-BI10</f>
        <v>16</v>
      </c>
    </row>
    <row r="11" spans="1:62" ht="13" x14ac:dyDescent="0.2">
      <c r="A11" s="8" t="s">
        <v>6</v>
      </c>
      <c r="B11" s="7"/>
      <c r="C11" s="87">
        <v>40</v>
      </c>
      <c r="D11" s="47">
        <v>40</v>
      </c>
      <c r="E11" s="47">
        <v>0</v>
      </c>
      <c r="F11" s="92">
        <f t="shared" ref="F11:F23" si="0">+C11-D11</f>
        <v>0</v>
      </c>
      <c r="G11" s="91">
        <f t="shared" ref="G11:G23" si="1">+C11-F11</f>
        <v>40</v>
      </c>
      <c r="H11" s="90">
        <v>62</v>
      </c>
      <c r="I11" s="47">
        <v>62</v>
      </c>
      <c r="J11" s="47">
        <v>0</v>
      </c>
      <c r="K11" s="92">
        <f t="shared" ref="K11:K23" si="2">+H11-I11</f>
        <v>0</v>
      </c>
      <c r="L11" s="91">
        <f t="shared" ref="L11:L23" si="3">+H11-K11</f>
        <v>62</v>
      </c>
      <c r="M11" s="51">
        <v>0</v>
      </c>
      <c r="N11" s="47">
        <v>0</v>
      </c>
      <c r="O11" s="47">
        <v>0</v>
      </c>
      <c r="P11" s="50">
        <f t="shared" ref="P11:P23" si="4">+M11-N11</f>
        <v>0</v>
      </c>
      <c r="Q11" s="37">
        <f t="shared" ref="Q11:Q23" si="5">SUM(N11:P11)</f>
        <v>0</v>
      </c>
      <c r="R11" s="90">
        <v>20</v>
      </c>
      <c r="S11" s="47">
        <v>20</v>
      </c>
      <c r="T11" s="47">
        <v>0</v>
      </c>
      <c r="U11" s="92">
        <f t="shared" ref="U11:U23" si="6">+R11-(S11+T11)</f>
        <v>0</v>
      </c>
      <c r="V11" s="37">
        <f t="shared" ref="V11:V23" si="7">+R11-U11</f>
        <v>20</v>
      </c>
      <c r="W11" s="51">
        <v>0</v>
      </c>
      <c r="X11" s="52">
        <v>0</v>
      </c>
      <c r="Y11" s="52">
        <v>0</v>
      </c>
      <c r="Z11" s="53">
        <f t="shared" ref="Z11:Z23" si="8">+W11-X11</f>
        <v>0</v>
      </c>
      <c r="AA11" s="54">
        <f t="shared" ref="AA11:AA23" si="9">+W11-Z11</f>
        <v>0</v>
      </c>
      <c r="AB11" s="51">
        <v>0</v>
      </c>
      <c r="AC11" s="52">
        <v>0</v>
      </c>
      <c r="AD11" s="52">
        <v>0</v>
      </c>
      <c r="AE11" s="53">
        <f t="shared" ref="AE11:AE23" si="10">+AB11-AC11</f>
        <v>0</v>
      </c>
      <c r="AF11" s="54">
        <f t="shared" ref="AF11:AF23" si="11">+AB11-AE11</f>
        <v>0</v>
      </c>
      <c r="AG11" s="93">
        <v>2</v>
      </c>
      <c r="AH11" s="47">
        <v>2</v>
      </c>
      <c r="AI11" s="47">
        <v>0</v>
      </c>
      <c r="AJ11" s="92">
        <f t="shared" ref="AJ11:AJ23" si="12">+AG11-AH11</f>
        <v>0</v>
      </c>
      <c r="AK11" s="49">
        <f t="shared" ref="AK11:AK23" si="13">+AG11-AJ11</f>
        <v>2</v>
      </c>
      <c r="AL11" s="51">
        <v>0</v>
      </c>
      <c r="AM11" s="47">
        <v>0</v>
      </c>
      <c r="AN11" s="47">
        <v>0</v>
      </c>
      <c r="AO11" s="92">
        <f t="shared" ref="AO11:AO19" si="14">+AL11-AM11</f>
        <v>0</v>
      </c>
      <c r="AP11" s="236">
        <f t="shared" ref="AP11:AP19" si="15">+AL11-AO11</f>
        <v>0</v>
      </c>
      <c r="AQ11" s="93">
        <v>7</v>
      </c>
      <c r="AR11" s="47">
        <v>7</v>
      </c>
      <c r="AS11" s="47">
        <v>0</v>
      </c>
      <c r="AT11" s="92">
        <f t="shared" ref="AT11:AT23" si="16">+AQ11-(AR11+AS11)</f>
        <v>0</v>
      </c>
      <c r="AU11" s="42">
        <f t="shared" ref="AU11:AU23" si="17">+AQ11-AT11</f>
        <v>7</v>
      </c>
      <c r="AV11" s="51">
        <v>0</v>
      </c>
      <c r="AW11" s="47">
        <v>0</v>
      </c>
      <c r="AX11" s="47">
        <v>0</v>
      </c>
      <c r="AY11" s="92">
        <f t="shared" ref="AY11:AY23" si="18">+AV11-AW11</f>
        <v>0</v>
      </c>
      <c r="AZ11" s="38">
        <f t="shared" ref="AZ11:AZ23" si="19">+AV11-AY11</f>
        <v>0</v>
      </c>
      <c r="BA11" s="51">
        <v>0</v>
      </c>
      <c r="BB11" s="47">
        <v>0</v>
      </c>
      <c r="BC11" s="47">
        <v>0</v>
      </c>
      <c r="BD11" s="48">
        <f t="shared" ref="BD11:BD23" si="20">+BA11-BB11</f>
        <v>0</v>
      </c>
      <c r="BE11" s="42">
        <f t="shared" ref="BE11:BE23" si="21">+BA11-BD11</f>
        <v>0</v>
      </c>
      <c r="BF11" s="93">
        <v>16</v>
      </c>
      <c r="BG11" s="47">
        <v>16</v>
      </c>
      <c r="BH11" s="47">
        <v>0</v>
      </c>
      <c r="BI11" s="92">
        <f t="shared" ref="BI11:BI23" si="22">+BF11-BG11</f>
        <v>0</v>
      </c>
      <c r="BJ11" s="100">
        <f t="shared" ref="BJ11:BJ23" si="23">+BF11-BI11</f>
        <v>16</v>
      </c>
    </row>
    <row r="12" spans="1:62" ht="13" x14ac:dyDescent="0.2">
      <c r="A12" s="8" t="s">
        <v>7</v>
      </c>
      <c r="B12" s="7"/>
      <c r="C12" s="87">
        <v>60</v>
      </c>
      <c r="D12" s="47">
        <v>60</v>
      </c>
      <c r="E12" s="47">
        <v>0</v>
      </c>
      <c r="F12" s="92">
        <f t="shared" ref="F12:F19" si="24">+C12-D12</f>
        <v>0</v>
      </c>
      <c r="G12" s="91">
        <f t="shared" si="1"/>
        <v>60</v>
      </c>
      <c r="H12" s="90">
        <v>120</v>
      </c>
      <c r="I12" s="47">
        <v>120</v>
      </c>
      <c r="J12" s="47">
        <v>0</v>
      </c>
      <c r="K12" s="92">
        <f t="shared" si="2"/>
        <v>0</v>
      </c>
      <c r="L12" s="91">
        <f t="shared" si="3"/>
        <v>120</v>
      </c>
      <c r="M12" s="51">
        <v>0</v>
      </c>
      <c r="N12" s="47">
        <v>0</v>
      </c>
      <c r="O12" s="47">
        <v>0</v>
      </c>
      <c r="P12" s="50">
        <f t="shared" si="4"/>
        <v>0</v>
      </c>
      <c r="Q12" s="37">
        <f t="shared" si="5"/>
        <v>0</v>
      </c>
      <c r="R12" s="90">
        <v>40</v>
      </c>
      <c r="S12" s="47">
        <v>40</v>
      </c>
      <c r="T12" s="47">
        <v>0</v>
      </c>
      <c r="U12" s="92">
        <f t="shared" si="6"/>
        <v>0</v>
      </c>
      <c r="V12" s="37">
        <f t="shared" si="7"/>
        <v>40</v>
      </c>
      <c r="W12" s="51">
        <v>0</v>
      </c>
      <c r="X12" s="52">
        <v>0</v>
      </c>
      <c r="Y12" s="52">
        <v>0</v>
      </c>
      <c r="Z12" s="53">
        <f t="shared" si="8"/>
        <v>0</v>
      </c>
      <c r="AA12" s="54">
        <f t="shared" si="9"/>
        <v>0</v>
      </c>
      <c r="AB12" s="51">
        <v>0</v>
      </c>
      <c r="AC12" s="52">
        <v>0</v>
      </c>
      <c r="AD12" s="52">
        <v>0</v>
      </c>
      <c r="AE12" s="53">
        <f t="shared" si="10"/>
        <v>0</v>
      </c>
      <c r="AF12" s="54">
        <f t="shared" si="11"/>
        <v>0</v>
      </c>
      <c r="AG12" s="93">
        <v>3</v>
      </c>
      <c r="AH12" s="52">
        <v>3</v>
      </c>
      <c r="AI12" s="52">
        <v>0</v>
      </c>
      <c r="AJ12" s="92">
        <f t="shared" si="12"/>
        <v>0</v>
      </c>
      <c r="AK12" s="49">
        <f t="shared" si="13"/>
        <v>3</v>
      </c>
      <c r="AL12" s="51">
        <v>0</v>
      </c>
      <c r="AM12" s="47">
        <v>0</v>
      </c>
      <c r="AN12" s="47">
        <v>0</v>
      </c>
      <c r="AO12" s="92">
        <f t="shared" si="14"/>
        <v>0</v>
      </c>
      <c r="AP12" s="236">
        <f t="shared" si="15"/>
        <v>0</v>
      </c>
      <c r="AQ12" s="93">
        <v>14</v>
      </c>
      <c r="AR12" s="52">
        <v>14</v>
      </c>
      <c r="AS12" s="52">
        <v>0</v>
      </c>
      <c r="AT12" s="92">
        <f t="shared" si="16"/>
        <v>0</v>
      </c>
      <c r="AU12" s="42">
        <f t="shared" si="17"/>
        <v>14</v>
      </c>
      <c r="AV12" s="51">
        <v>0</v>
      </c>
      <c r="AW12" s="47">
        <v>0</v>
      </c>
      <c r="AX12" s="47">
        <v>0</v>
      </c>
      <c r="AY12" s="92">
        <f t="shared" si="18"/>
        <v>0</v>
      </c>
      <c r="AZ12" s="38">
        <f t="shared" si="19"/>
        <v>0</v>
      </c>
      <c r="BA12" s="51">
        <v>0</v>
      </c>
      <c r="BB12" s="47">
        <v>0</v>
      </c>
      <c r="BC12" s="47">
        <v>0</v>
      </c>
      <c r="BD12" s="48">
        <f t="shared" si="20"/>
        <v>0</v>
      </c>
      <c r="BE12" s="42">
        <f t="shared" si="21"/>
        <v>0</v>
      </c>
      <c r="BF12" s="93">
        <v>30</v>
      </c>
      <c r="BG12" s="47">
        <v>30</v>
      </c>
      <c r="BH12" s="47">
        <v>0</v>
      </c>
      <c r="BI12" s="92">
        <f t="shared" si="22"/>
        <v>0</v>
      </c>
      <c r="BJ12" s="100">
        <f t="shared" si="23"/>
        <v>30</v>
      </c>
    </row>
    <row r="13" spans="1:62" ht="13" x14ac:dyDescent="0.2">
      <c r="A13" s="8" t="s">
        <v>8</v>
      </c>
      <c r="B13" s="7"/>
      <c r="C13" s="87">
        <v>40</v>
      </c>
      <c r="D13" s="47">
        <v>40</v>
      </c>
      <c r="E13" s="47">
        <v>0</v>
      </c>
      <c r="F13" s="92">
        <f t="shared" si="24"/>
        <v>0</v>
      </c>
      <c r="G13" s="91">
        <f t="shared" si="1"/>
        <v>40</v>
      </c>
      <c r="H13" s="90">
        <v>62</v>
      </c>
      <c r="I13" s="47">
        <v>62</v>
      </c>
      <c r="J13" s="47">
        <v>0</v>
      </c>
      <c r="K13" s="92">
        <f t="shared" si="2"/>
        <v>0</v>
      </c>
      <c r="L13" s="91">
        <f t="shared" si="3"/>
        <v>62</v>
      </c>
      <c r="M13" s="51">
        <v>0</v>
      </c>
      <c r="N13" s="47">
        <v>0</v>
      </c>
      <c r="O13" s="47">
        <v>0</v>
      </c>
      <c r="P13" s="50">
        <f t="shared" si="4"/>
        <v>0</v>
      </c>
      <c r="Q13" s="37">
        <f t="shared" si="5"/>
        <v>0</v>
      </c>
      <c r="R13" s="90">
        <v>20</v>
      </c>
      <c r="S13" s="47">
        <v>20</v>
      </c>
      <c r="T13" s="47">
        <v>0</v>
      </c>
      <c r="U13" s="92">
        <f t="shared" si="6"/>
        <v>0</v>
      </c>
      <c r="V13" s="37">
        <f t="shared" si="7"/>
        <v>20</v>
      </c>
      <c r="W13" s="51">
        <v>0</v>
      </c>
      <c r="X13" s="52">
        <v>0</v>
      </c>
      <c r="Y13" s="52">
        <v>0</v>
      </c>
      <c r="Z13" s="53">
        <f t="shared" si="8"/>
        <v>0</v>
      </c>
      <c r="AA13" s="54">
        <f t="shared" si="9"/>
        <v>0</v>
      </c>
      <c r="AB13" s="51">
        <v>0</v>
      </c>
      <c r="AC13" s="52">
        <v>0</v>
      </c>
      <c r="AD13" s="52">
        <v>0</v>
      </c>
      <c r="AE13" s="53">
        <f t="shared" si="10"/>
        <v>0</v>
      </c>
      <c r="AF13" s="54">
        <f t="shared" si="11"/>
        <v>0</v>
      </c>
      <c r="AG13" s="93">
        <v>2</v>
      </c>
      <c r="AH13" s="52">
        <v>2</v>
      </c>
      <c r="AI13" s="52">
        <v>0</v>
      </c>
      <c r="AJ13" s="92">
        <f t="shared" si="12"/>
        <v>0</v>
      </c>
      <c r="AK13" s="49">
        <f t="shared" si="13"/>
        <v>2</v>
      </c>
      <c r="AL13" s="51">
        <v>0</v>
      </c>
      <c r="AM13" s="47">
        <v>0</v>
      </c>
      <c r="AN13" s="47">
        <v>0</v>
      </c>
      <c r="AO13" s="92">
        <f t="shared" si="14"/>
        <v>0</v>
      </c>
      <c r="AP13" s="236">
        <f t="shared" si="15"/>
        <v>0</v>
      </c>
      <c r="AQ13" s="93">
        <v>7</v>
      </c>
      <c r="AR13" s="52">
        <v>7</v>
      </c>
      <c r="AS13" s="52">
        <v>0</v>
      </c>
      <c r="AT13" s="92">
        <f t="shared" si="16"/>
        <v>0</v>
      </c>
      <c r="AU13" s="42">
        <f t="shared" si="17"/>
        <v>7</v>
      </c>
      <c r="AV13" s="51">
        <v>0</v>
      </c>
      <c r="AW13" s="47">
        <v>0</v>
      </c>
      <c r="AX13" s="47">
        <v>0</v>
      </c>
      <c r="AY13" s="92">
        <f t="shared" si="18"/>
        <v>0</v>
      </c>
      <c r="AZ13" s="38">
        <f t="shared" si="19"/>
        <v>0</v>
      </c>
      <c r="BA13" s="51">
        <v>0</v>
      </c>
      <c r="BB13" s="47">
        <v>0</v>
      </c>
      <c r="BC13" s="47">
        <v>0</v>
      </c>
      <c r="BD13" s="48">
        <f t="shared" si="20"/>
        <v>0</v>
      </c>
      <c r="BE13" s="42">
        <f t="shared" si="21"/>
        <v>0</v>
      </c>
      <c r="BF13" s="93">
        <v>16</v>
      </c>
      <c r="BG13" s="47">
        <v>16</v>
      </c>
      <c r="BH13" s="47">
        <v>0</v>
      </c>
      <c r="BI13" s="92">
        <f t="shared" si="22"/>
        <v>0</v>
      </c>
      <c r="BJ13" s="100">
        <f t="shared" si="23"/>
        <v>16</v>
      </c>
    </row>
    <row r="14" spans="1:62" ht="13" x14ac:dyDescent="0.2">
      <c r="A14" s="8" t="s">
        <v>9</v>
      </c>
      <c r="B14" s="7"/>
      <c r="C14" s="87">
        <v>60</v>
      </c>
      <c r="D14" s="47">
        <v>60</v>
      </c>
      <c r="E14" s="47">
        <v>0</v>
      </c>
      <c r="F14" s="92">
        <f t="shared" si="24"/>
        <v>0</v>
      </c>
      <c r="G14" s="91">
        <f t="shared" si="1"/>
        <v>60</v>
      </c>
      <c r="H14" s="90">
        <v>120</v>
      </c>
      <c r="I14" s="47">
        <v>120</v>
      </c>
      <c r="J14" s="47">
        <v>0</v>
      </c>
      <c r="K14" s="92">
        <f t="shared" si="2"/>
        <v>0</v>
      </c>
      <c r="L14" s="91">
        <f t="shared" si="3"/>
        <v>120</v>
      </c>
      <c r="M14" s="51">
        <v>0</v>
      </c>
      <c r="N14" s="47">
        <v>0</v>
      </c>
      <c r="O14" s="47">
        <v>0</v>
      </c>
      <c r="P14" s="50">
        <f t="shared" si="4"/>
        <v>0</v>
      </c>
      <c r="Q14" s="37">
        <f t="shared" si="5"/>
        <v>0</v>
      </c>
      <c r="R14" s="90">
        <v>40</v>
      </c>
      <c r="S14" s="47">
        <v>40</v>
      </c>
      <c r="T14" s="47">
        <v>0</v>
      </c>
      <c r="U14" s="92">
        <f t="shared" si="6"/>
        <v>0</v>
      </c>
      <c r="V14" s="37">
        <f t="shared" si="7"/>
        <v>40</v>
      </c>
      <c r="W14" s="51">
        <v>0</v>
      </c>
      <c r="X14" s="52">
        <v>0</v>
      </c>
      <c r="Y14" s="52">
        <v>0</v>
      </c>
      <c r="Z14" s="53">
        <f t="shared" si="8"/>
        <v>0</v>
      </c>
      <c r="AA14" s="54">
        <f t="shared" si="9"/>
        <v>0</v>
      </c>
      <c r="AB14" s="51">
        <v>0</v>
      </c>
      <c r="AC14" s="52">
        <v>0</v>
      </c>
      <c r="AD14" s="52">
        <v>0</v>
      </c>
      <c r="AE14" s="53">
        <f t="shared" si="10"/>
        <v>0</v>
      </c>
      <c r="AF14" s="54">
        <f t="shared" si="11"/>
        <v>0</v>
      </c>
      <c r="AG14" s="93">
        <v>3</v>
      </c>
      <c r="AH14" s="52">
        <v>3</v>
      </c>
      <c r="AI14" s="52">
        <v>0</v>
      </c>
      <c r="AJ14" s="92">
        <f t="shared" si="12"/>
        <v>0</v>
      </c>
      <c r="AK14" s="49">
        <f t="shared" si="13"/>
        <v>3</v>
      </c>
      <c r="AL14" s="51">
        <v>0</v>
      </c>
      <c r="AM14" s="47">
        <v>0</v>
      </c>
      <c r="AN14" s="47">
        <v>0</v>
      </c>
      <c r="AO14" s="92">
        <f t="shared" si="14"/>
        <v>0</v>
      </c>
      <c r="AP14" s="236">
        <f t="shared" si="15"/>
        <v>0</v>
      </c>
      <c r="AQ14" s="93">
        <v>12</v>
      </c>
      <c r="AR14" s="52">
        <v>12</v>
      </c>
      <c r="AS14" s="52">
        <v>0</v>
      </c>
      <c r="AT14" s="92">
        <f t="shared" si="16"/>
        <v>0</v>
      </c>
      <c r="AU14" s="42">
        <f t="shared" si="17"/>
        <v>12</v>
      </c>
      <c r="AV14" s="51">
        <v>0</v>
      </c>
      <c r="AW14" s="47">
        <v>0</v>
      </c>
      <c r="AX14" s="47">
        <v>0</v>
      </c>
      <c r="AY14" s="92">
        <f t="shared" si="18"/>
        <v>0</v>
      </c>
      <c r="AZ14" s="38">
        <f t="shared" si="19"/>
        <v>0</v>
      </c>
      <c r="BA14" s="51">
        <v>0</v>
      </c>
      <c r="BB14" s="47">
        <v>0</v>
      </c>
      <c r="BC14" s="47">
        <v>0</v>
      </c>
      <c r="BD14" s="48">
        <f t="shared" si="20"/>
        <v>0</v>
      </c>
      <c r="BE14" s="42">
        <f t="shared" si="21"/>
        <v>0</v>
      </c>
      <c r="BF14" s="93">
        <v>27</v>
      </c>
      <c r="BG14" s="47">
        <v>27</v>
      </c>
      <c r="BH14" s="47">
        <v>0</v>
      </c>
      <c r="BI14" s="92">
        <f t="shared" si="22"/>
        <v>0</v>
      </c>
      <c r="BJ14" s="100">
        <f t="shared" si="23"/>
        <v>27</v>
      </c>
    </row>
    <row r="15" spans="1:62" ht="13" x14ac:dyDescent="0.2">
      <c r="A15" s="8" t="s">
        <v>10</v>
      </c>
      <c r="B15" s="7"/>
      <c r="C15" s="87">
        <v>60</v>
      </c>
      <c r="D15" s="47">
        <v>60</v>
      </c>
      <c r="E15" s="47">
        <v>0</v>
      </c>
      <c r="F15" s="92">
        <f t="shared" si="24"/>
        <v>0</v>
      </c>
      <c r="G15" s="91">
        <f t="shared" si="1"/>
        <v>60</v>
      </c>
      <c r="H15" s="90">
        <v>120</v>
      </c>
      <c r="I15" s="47">
        <v>120</v>
      </c>
      <c r="J15" s="47">
        <v>0</v>
      </c>
      <c r="K15" s="92">
        <f t="shared" si="2"/>
        <v>0</v>
      </c>
      <c r="L15" s="91">
        <f t="shared" si="3"/>
        <v>120</v>
      </c>
      <c r="M15" s="51">
        <v>0</v>
      </c>
      <c r="N15" s="47">
        <v>0</v>
      </c>
      <c r="O15" s="47">
        <v>0</v>
      </c>
      <c r="P15" s="50">
        <f t="shared" si="4"/>
        <v>0</v>
      </c>
      <c r="Q15" s="37">
        <f t="shared" si="5"/>
        <v>0</v>
      </c>
      <c r="R15" s="90">
        <v>40</v>
      </c>
      <c r="S15" s="47">
        <v>40</v>
      </c>
      <c r="T15" s="47">
        <v>0</v>
      </c>
      <c r="U15" s="92">
        <f t="shared" si="6"/>
        <v>0</v>
      </c>
      <c r="V15" s="37">
        <f t="shared" si="7"/>
        <v>40</v>
      </c>
      <c r="W15" s="51">
        <v>0</v>
      </c>
      <c r="X15" s="52">
        <v>0</v>
      </c>
      <c r="Y15" s="52">
        <v>0</v>
      </c>
      <c r="Z15" s="53">
        <f t="shared" si="8"/>
        <v>0</v>
      </c>
      <c r="AA15" s="54">
        <f t="shared" si="9"/>
        <v>0</v>
      </c>
      <c r="AB15" s="51">
        <v>0</v>
      </c>
      <c r="AC15" s="52">
        <v>0</v>
      </c>
      <c r="AD15" s="52">
        <v>0</v>
      </c>
      <c r="AE15" s="53">
        <f t="shared" si="10"/>
        <v>0</v>
      </c>
      <c r="AF15" s="54">
        <f t="shared" si="11"/>
        <v>0</v>
      </c>
      <c r="AG15" s="93">
        <v>3</v>
      </c>
      <c r="AH15" s="52">
        <v>3</v>
      </c>
      <c r="AI15" s="52">
        <v>0</v>
      </c>
      <c r="AJ15" s="92">
        <f t="shared" si="12"/>
        <v>0</v>
      </c>
      <c r="AK15" s="49">
        <f t="shared" si="13"/>
        <v>3</v>
      </c>
      <c r="AL15" s="51">
        <v>0</v>
      </c>
      <c r="AM15" s="47">
        <v>0</v>
      </c>
      <c r="AN15" s="47">
        <v>0</v>
      </c>
      <c r="AO15" s="92">
        <f t="shared" si="14"/>
        <v>0</v>
      </c>
      <c r="AP15" s="236">
        <f t="shared" si="15"/>
        <v>0</v>
      </c>
      <c r="AQ15" s="93">
        <v>14</v>
      </c>
      <c r="AR15" s="52">
        <v>14</v>
      </c>
      <c r="AS15" s="52">
        <v>0</v>
      </c>
      <c r="AT15" s="92">
        <f t="shared" si="16"/>
        <v>0</v>
      </c>
      <c r="AU15" s="42">
        <f t="shared" si="17"/>
        <v>14</v>
      </c>
      <c r="AV15" s="51">
        <v>0</v>
      </c>
      <c r="AW15" s="47">
        <v>0</v>
      </c>
      <c r="AX15" s="47">
        <v>0</v>
      </c>
      <c r="AY15" s="92">
        <f t="shared" si="18"/>
        <v>0</v>
      </c>
      <c r="AZ15" s="38">
        <f t="shared" si="19"/>
        <v>0</v>
      </c>
      <c r="BA15" s="51">
        <v>0</v>
      </c>
      <c r="BB15" s="47">
        <v>0</v>
      </c>
      <c r="BC15" s="47">
        <v>0</v>
      </c>
      <c r="BD15" s="48">
        <f t="shared" si="20"/>
        <v>0</v>
      </c>
      <c r="BE15" s="42">
        <f t="shared" si="21"/>
        <v>0</v>
      </c>
      <c r="BF15" s="93">
        <v>30</v>
      </c>
      <c r="BG15" s="47">
        <v>30</v>
      </c>
      <c r="BH15" s="47">
        <v>0</v>
      </c>
      <c r="BI15" s="92">
        <f t="shared" si="22"/>
        <v>0</v>
      </c>
      <c r="BJ15" s="100">
        <f t="shared" si="23"/>
        <v>30</v>
      </c>
    </row>
    <row r="16" spans="1:62" ht="13" x14ac:dyDescent="0.2">
      <c r="A16" s="8" t="s">
        <v>11</v>
      </c>
      <c r="B16" s="7"/>
      <c r="C16" s="87">
        <v>60</v>
      </c>
      <c r="D16" s="47">
        <v>60</v>
      </c>
      <c r="E16" s="47">
        <v>0</v>
      </c>
      <c r="F16" s="92">
        <f t="shared" si="24"/>
        <v>0</v>
      </c>
      <c r="G16" s="91">
        <f t="shared" si="1"/>
        <v>60</v>
      </c>
      <c r="H16" s="90">
        <v>120</v>
      </c>
      <c r="I16" s="47">
        <v>120</v>
      </c>
      <c r="J16" s="47">
        <v>0</v>
      </c>
      <c r="K16" s="92">
        <f t="shared" si="2"/>
        <v>0</v>
      </c>
      <c r="L16" s="91">
        <f t="shared" si="3"/>
        <v>120</v>
      </c>
      <c r="M16" s="51">
        <v>0</v>
      </c>
      <c r="N16" s="47">
        <v>0</v>
      </c>
      <c r="O16" s="47">
        <v>0</v>
      </c>
      <c r="P16" s="50">
        <f t="shared" si="4"/>
        <v>0</v>
      </c>
      <c r="Q16" s="37">
        <f t="shared" si="5"/>
        <v>0</v>
      </c>
      <c r="R16" s="90">
        <v>40</v>
      </c>
      <c r="S16" s="47">
        <v>40</v>
      </c>
      <c r="T16" s="47">
        <v>0</v>
      </c>
      <c r="U16" s="92">
        <f t="shared" si="6"/>
        <v>0</v>
      </c>
      <c r="V16" s="37">
        <f t="shared" si="7"/>
        <v>40</v>
      </c>
      <c r="W16" s="51">
        <v>0</v>
      </c>
      <c r="X16" s="52">
        <v>0</v>
      </c>
      <c r="Y16" s="52">
        <v>0</v>
      </c>
      <c r="Z16" s="53">
        <f t="shared" si="8"/>
        <v>0</v>
      </c>
      <c r="AA16" s="54">
        <f t="shared" si="9"/>
        <v>0</v>
      </c>
      <c r="AB16" s="51">
        <v>0</v>
      </c>
      <c r="AC16" s="52">
        <v>0</v>
      </c>
      <c r="AD16" s="52">
        <v>0</v>
      </c>
      <c r="AE16" s="53">
        <f t="shared" si="10"/>
        <v>0</v>
      </c>
      <c r="AF16" s="54">
        <f t="shared" si="11"/>
        <v>0</v>
      </c>
      <c r="AG16" s="93">
        <v>3</v>
      </c>
      <c r="AH16" s="52">
        <v>3</v>
      </c>
      <c r="AI16" s="52">
        <v>0</v>
      </c>
      <c r="AJ16" s="92">
        <f t="shared" si="12"/>
        <v>0</v>
      </c>
      <c r="AK16" s="49">
        <f t="shared" si="13"/>
        <v>3</v>
      </c>
      <c r="AL16" s="51">
        <v>0</v>
      </c>
      <c r="AM16" s="47">
        <v>0</v>
      </c>
      <c r="AN16" s="47">
        <v>0</v>
      </c>
      <c r="AO16" s="92">
        <f t="shared" si="14"/>
        <v>0</v>
      </c>
      <c r="AP16" s="236">
        <f t="shared" si="15"/>
        <v>0</v>
      </c>
      <c r="AQ16" s="93">
        <v>14</v>
      </c>
      <c r="AR16" s="52">
        <v>14</v>
      </c>
      <c r="AS16" s="52">
        <v>0</v>
      </c>
      <c r="AT16" s="92">
        <f t="shared" si="16"/>
        <v>0</v>
      </c>
      <c r="AU16" s="42">
        <f t="shared" si="17"/>
        <v>14</v>
      </c>
      <c r="AV16" s="51">
        <v>0</v>
      </c>
      <c r="AW16" s="47">
        <v>0</v>
      </c>
      <c r="AX16" s="47">
        <v>0</v>
      </c>
      <c r="AY16" s="92">
        <f t="shared" si="18"/>
        <v>0</v>
      </c>
      <c r="AZ16" s="38">
        <f t="shared" si="19"/>
        <v>0</v>
      </c>
      <c r="BA16" s="51">
        <v>0</v>
      </c>
      <c r="BB16" s="47">
        <v>0</v>
      </c>
      <c r="BC16" s="47">
        <v>0</v>
      </c>
      <c r="BD16" s="48">
        <f t="shared" si="20"/>
        <v>0</v>
      </c>
      <c r="BE16" s="42">
        <f t="shared" si="21"/>
        <v>0</v>
      </c>
      <c r="BF16" s="93">
        <v>30</v>
      </c>
      <c r="BG16" s="47">
        <v>30</v>
      </c>
      <c r="BH16" s="47">
        <v>0</v>
      </c>
      <c r="BI16" s="92">
        <f t="shared" si="22"/>
        <v>0</v>
      </c>
      <c r="BJ16" s="100">
        <f t="shared" si="23"/>
        <v>30</v>
      </c>
    </row>
    <row r="17" spans="1:62" ht="13" x14ac:dyDescent="0.2">
      <c r="A17" s="8" t="s">
        <v>12</v>
      </c>
      <c r="B17" s="7"/>
      <c r="C17" s="87">
        <v>40</v>
      </c>
      <c r="D17" s="47">
        <v>40</v>
      </c>
      <c r="E17" s="47">
        <v>0</v>
      </c>
      <c r="F17" s="92">
        <f t="shared" si="24"/>
        <v>0</v>
      </c>
      <c r="G17" s="91">
        <f t="shared" si="1"/>
        <v>40</v>
      </c>
      <c r="H17" s="90">
        <v>62</v>
      </c>
      <c r="I17" s="47">
        <v>62</v>
      </c>
      <c r="J17" s="47">
        <v>0</v>
      </c>
      <c r="K17" s="92">
        <f t="shared" si="2"/>
        <v>0</v>
      </c>
      <c r="L17" s="91">
        <f t="shared" si="3"/>
        <v>62</v>
      </c>
      <c r="M17" s="51">
        <v>0</v>
      </c>
      <c r="N17" s="47">
        <v>0</v>
      </c>
      <c r="O17" s="47">
        <v>0</v>
      </c>
      <c r="P17" s="50">
        <f t="shared" si="4"/>
        <v>0</v>
      </c>
      <c r="Q17" s="37">
        <f t="shared" si="5"/>
        <v>0</v>
      </c>
      <c r="R17" s="90">
        <v>20</v>
      </c>
      <c r="S17" s="47">
        <v>20</v>
      </c>
      <c r="T17" s="47">
        <v>0</v>
      </c>
      <c r="U17" s="92">
        <f t="shared" si="6"/>
        <v>0</v>
      </c>
      <c r="V17" s="37">
        <f t="shared" si="7"/>
        <v>20</v>
      </c>
      <c r="W17" s="51">
        <v>0</v>
      </c>
      <c r="X17" s="52">
        <v>0</v>
      </c>
      <c r="Y17" s="52">
        <v>0</v>
      </c>
      <c r="Z17" s="53">
        <f t="shared" si="8"/>
        <v>0</v>
      </c>
      <c r="AA17" s="54">
        <f t="shared" si="9"/>
        <v>0</v>
      </c>
      <c r="AB17" s="51">
        <v>0</v>
      </c>
      <c r="AC17" s="52">
        <v>0</v>
      </c>
      <c r="AD17" s="52">
        <v>0</v>
      </c>
      <c r="AE17" s="53">
        <f t="shared" si="10"/>
        <v>0</v>
      </c>
      <c r="AF17" s="54">
        <f t="shared" si="11"/>
        <v>0</v>
      </c>
      <c r="AG17" s="93">
        <v>2</v>
      </c>
      <c r="AH17" s="52">
        <v>2</v>
      </c>
      <c r="AI17" s="52">
        <v>0</v>
      </c>
      <c r="AJ17" s="92">
        <f t="shared" si="12"/>
        <v>0</v>
      </c>
      <c r="AK17" s="49">
        <f t="shared" si="13"/>
        <v>2</v>
      </c>
      <c r="AL17" s="51">
        <v>0</v>
      </c>
      <c r="AM17" s="47">
        <v>0</v>
      </c>
      <c r="AN17" s="47">
        <v>0</v>
      </c>
      <c r="AO17" s="92">
        <f t="shared" si="14"/>
        <v>0</v>
      </c>
      <c r="AP17" s="236">
        <f t="shared" si="15"/>
        <v>0</v>
      </c>
      <c r="AQ17" s="93">
        <v>7</v>
      </c>
      <c r="AR17" s="52">
        <v>7</v>
      </c>
      <c r="AS17" s="52">
        <v>0</v>
      </c>
      <c r="AT17" s="92">
        <f t="shared" si="16"/>
        <v>0</v>
      </c>
      <c r="AU17" s="42">
        <f t="shared" si="17"/>
        <v>7</v>
      </c>
      <c r="AV17" s="51">
        <v>0</v>
      </c>
      <c r="AW17" s="47">
        <v>0</v>
      </c>
      <c r="AX17" s="47">
        <v>0</v>
      </c>
      <c r="AY17" s="92">
        <f t="shared" si="18"/>
        <v>0</v>
      </c>
      <c r="AZ17" s="38">
        <f t="shared" si="19"/>
        <v>0</v>
      </c>
      <c r="BA17" s="51">
        <v>0</v>
      </c>
      <c r="BB17" s="47">
        <v>0</v>
      </c>
      <c r="BC17" s="47">
        <v>0</v>
      </c>
      <c r="BD17" s="48">
        <f t="shared" si="20"/>
        <v>0</v>
      </c>
      <c r="BE17" s="42">
        <f t="shared" si="21"/>
        <v>0</v>
      </c>
      <c r="BF17" s="93">
        <v>16</v>
      </c>
      <c r="BG17" s="47">
        <v>16</v>
      </c>
      <c r="BH17" s="47">
        <v>0</v>
      </c>
      <c r="BI17" s="92">
        <f t="shared" si="22"/>
        <v>0</v>
      </c>
      <c r="BJ17" s="100">
        <f t="shared" si="23"/>
        <v>16</v>
      </c>
    </row>
    <row r="18" spans="1:62" ht="13" x14ac:dyDescent="0.2">
      <c r="A18" s="8" t="s">
        <v>29</v>
      </c>
      <c r="B18" s="7"/>
      <c r="C18" s="87">
        <v>108</v>
      </c>
      <c r="D18" s="47">
        <v>108</v>
      </c>
      <c r="E18" s="47">
        <v>0</v>
      </c>
      <c r="F18" s="92">
        <f t="shared" si="24"/>
        <v>0</v>
      </c>
      <c r="G18" s="91">
        <f t="shared" si="1"/>
        <v>108</v>
      </c>
      <c r="H18" s="90">
        <v>175</v>
      </c>
      <c r="I18" s="47">
        <v>175</v>
      </c>
      <c r="J18" s="47">
        <v>0</v>
      </c>
      <c r="K18" s="92">
        <f t="shared" si="2"/>
        <v>0</v>
      </c>
      <c r="L18" s="91">
        <f t="shared" si="3"/>
        <v>175</v>
      </c>
      <c r="M18" s="51">
        <v>0</v>
      </c>
      <c r="N18" s="47">
        <v>0</v>
      </c>
      <c r="O18" s="47">
        <v>0</v>
      </c>
      <c r="P18" s="50">
        <f t="shared" si="4"/>
        <v>0</v>
      </c>
      <c r="Q18" s="37">
        <f t="shared" si="5"/>
        <v>0</v>
      </c>
      <c r="R18" s="90">
        <v>62</v>
      </c>
      <c r="S18" s="47">
        <v>62</v>
      </c>
      <c r="T18" s="47">
        <v>0</v>
      </c>
      <c r="U18" s="92">
        <f t="shared" si="6"/>
        <v>0</v>
      </c>
      <c r="V18" s="37">
        <f t="shared" si="7"/>
        <v>62</v>
      </c>
      <c r="W18" s="51">
        <v>0</v>
      </c>
      <c r="X18" s="52">
        <v>0</v>
      </c>
      <c r="Y18" s="52">
        <v>0</v>
      </c>
      <c r="Z18" s="53">
        <f t="shared" si="8"/>
        <v>0</v>
      </c>
      <c r="AA18" s="54">
        <f t="shared" si="9"/>
        <v>0</v>
      </c>
      <c r="AB18" s="51">
        <v>0</v>
      </c>
      <c r="AC18" s="52">
        <v>0</v>
      </c>
      <c r="AD18" s="52">
        <v>0</v>
      </c>
      <c r="AE18" s="53">
        <f t="shared" si="10"/>
        <v>0</v>
      </c>
      <c r="AF18" s="54">
        <f t="shared" si="11"/>
        <v>0</v>
      </c>
      <c r="AG18" s="93">
        <v>13</v>
      </c>
      <c r="AH18" s="52">
        <v>13</v>
      </c>
      <c r="AI18" s="52">
        <v>0</v>
      </c>
      <c r="AJ18" s="92">
        <f t="shared" si="12"/>
        <v>0</v>
      </c>
      <c r="AK18" s="49">
        <f t="shared" si="13"/>
        <v>13</v>
      </c>
      <c r="AL18" s="51">
        <v>0</v>
      </c>
      <c r="AM18" s="47">
        <v>0</v>
      </c>
      <c r="AN18" s="47">
        <v>0</v>
      </c>
      <c r="AO18" s="92">
        <f t="shared" si="14"/>
        <v>0</v>
      </c>
      <c r="AP18" s="236">
        <f t="shared" si="15"/>
        <v>0</v>
      </c>
      <c r="AQ18" s="93">
        <v>27</v>
      </c>
      <c r="AR18" s="52">
        <v>27</v>
      </c>
      <c r="AS18" s="52">
        <v>0</v>
      </c>
      <c r="AT18" s="92">
        <f t="shared" si="16"/>
        <v>0</v>
      </c>
      <c r="AU18" s="42">
        <f t="shared" si="17"/>
        <v>27</v>
      </c>
      <c r="AV18" s="51">
        <v>0</v>
      </c>
      <c r="AW18" s="47">
        <v>0</v>
      </c>
      <c r="AX18" s="47">
        <v>0</v>
      </c>
      <c r="AY18" s="92">
        <f t="shared" si="18"/>
        <v>0</v>
      </c>
      <c r="AZ18" s="38">
        <f t="shared" si="19"/>
        <v>0</v>
      </c>
      <c r="BA18" s="51">
        <v>0</v>
      </c>
      <c r="BB18" s="47">
        <v>0</v>
      </c>
      <c r="BC18" s="47">
        <v>0</v>
      </c>
      <c r="BD18" s="48">
        <f t="shared" si="20"/>
        <v>0</v>
      </c>
      <c r="BE18" s="42">
        <f t="shared" si="21"/>
        <v>0</v>
      </c>
      <c r="BF18" s="93">
        <v>44</v>
      </c>
      <c r="BG18" s="47">
        <v>44</v>
      </c>
      <c r="BH18" s="47">
        <v>0</v>
      </c>
      <c r="BI18" s="92">
        <f t="shared" si="22"/>
        <v>0</v>
      </c>
      <c r="BJ18" s="100">
        <f t="shared" si="23"/>
        <v>44</v>
      </c>
    </row>
    <row r="19" spans="1:62" ht="13" x14ac:dyDescent="0.2">
      <c r="A19" s="8" t="s">
        <v>42</v>
      </c>
      <c r="B19" s="7"/>
      <c r="C19" s="87">
        <v>5</v>
      </c>
      <c r="D19" s="47">
        <v>5</v>
      </c>
      <c r="E19" s="47">
        <v>0</v>
      </c>
      <c r="F19" s="92">
        <f t="shared" si="24"/>
        <v>0</v>
      </c>
      <c r="G19" s="91">
        <f t="shared" si="1"/>
        <v>5</v>
      </c>
      <c r="H19" s="90">
        <v>20</v>
      </c>
      <c r="I19" s="47">
        <v>20</v>
      </c>
      <c r="J19" s="47">
        <v>0</v>
      </c>
      <c r="K19" s="92">
        <f t="shared" si="2"/>
        <v>0</v>
      </c>
      <c r="L19" s="91">
        <f t="shared" si="3"/>
        <v>20</v>
      </c>
      <c r="M19" s="51">
        <v>0</v>
      </c>
      <c r="N19" s="47">
        <v>0</v>
      </c>
      <c r="O19" s="47">
        <v>0</v>
      </c>
      <c r="P19" s="50">
        <f t="shared" si="4"/>
        <v>0</v>
      </c>
      <c r="Q19" s="37">
        <f t="shared" si="5"/>
        <v>0</v>
      </c>
      <c r="R19" s="90">
        <v>0</v>
      </c>
      <c r="S19" s="47">
        <v>0</v>
      </c>
      <c r="T19" s="47">
        <v>0</v>
      </c>
      <c r="U19" s="92">
        <f t="shared" si="6"/>
        <v>0</v>
      </c>
      <c r="V19" s="37">
        <f t="shared" si="7"/>
        <v>0</v>
      </c>
      <c r="W19" s="51">
        <v>0</v>
      </c>
      <c r="X19" s="52">
        <v>0</v>
      </c>
      <c r="Y19" s="52">
        <v>0</v>
      </c>
      <c r="Z19" s="53">
        <f t="shared" si="8"/>
        <v>0</v>
      </c>
      <c r="AA19" s="54">
        <f t="shared" si="9"/>
        <v>0</v>
      </c>
      <c r="AB19" s="51">
        <v>0</v>
      </c>
      <c r="AC19" s="52">
        <v>0</v>
      </c>
      <c r="AD19" s="52">
        <v>0</v>
      </c>
      <c r="AE19" s="53">
        <f t="shared" si="10"/>
        <v>0</v>
      </c>
      <c r="AF19" s="54">
        <f t="shared" si="11"/>
        <v>0</v>
      </c>
      <c r="AG19" s="93">
        <v>0</v>
      </c>
      <c r="AH19" s="52">
        <v>0</v>
      </c>
      <c r="AI19" s="52">
        <v>0</v>
      </c>
      <c r="AJ19" s="92">
        <f t="shared" si="12"/>
        <v>0</v>
      </c>
      <c r="AK19" s="49">
        <f t="shared" si="13"/>
        <v>0</v>
      </c>
      <c r="AL19" s="51">
        <v>0</v>
      </c>
      <c r="AM19" s="47">
        <v>0</v>
      </c>
      <c r="AN19" s="47">
        <v>0</v>
      </c>
      <c r="AO19" s="92">
        <f t="shared" si="14"/>
        <v>0</v>
      </c>
      <c r="AP19" s="236">
        <f t="shared" si="15"/>
        <v>0</v>
      </c>
      <c r="AQ19" s="93">
        <v>0</v>
      </c>
      <c r="AR19" s="52">
        <v>0</v>
      </c>
      <c r="AS19" s="52">
        <v>0</v>
      </c>
      <c r="AT19" s="92">
        <f t="shared" si="16"/>
        <v>0</v>
      </c>
      <c r="AU19" s="42">
        <f t="shared" si="17"/>
        <v>0</v>
      </c>
      <c r="AV19" s="51">
        <v>0</v>
      </c>
      <c r="AW19" s="47">
        <v>0</v>
      </c>
      <c r="AX19" s="47">
        <v>0</v>
      </c>
      <c r="AY19" s="92">
        <f t="shared" si="18"/>
        <v>0</v>
      </c>
      <c r="AZ19" s="38">
        <f t="shared" si="19"/>
        <v>0</v>
      </c>
      <c r="BA19" s="51">
        <v>0</v>
      </c>
      <c r="BB19" s="47">
        <v>0</v>
      </c>
      <c r="BC19" s="47">
        <v>0</v>
      </c>
      <c r="BD19" s="48">
        <f t="shared" si="20"/>
        <v>0</v>
      </c>
      <c r="BE19" s="42">
        <f t="shared" si="21"/>
        <v>0</v>
      </c>
      <c r="BF19" s="93">
        <v>10</v>
      </c>
      <c r="BG19" s="47">
        <v>10</v>
      </c>
      <c r="BH19" s="47">
        <v>0</v>
      </c>
      <c r="BI19" s="92">
        <f t="shared" si="22"/>
        <v>0</v>
      </c>
      <c r="BJ19" s="100">
        <f t="shared" si="23"/>
        <v>10</v>
      </c>
    </row>
    <row r="20" spans="1:62" ht="13" x14ac:dyDescent="0.2">
      <c r="A20" s="8" t="s">
        <v>43</v>
      </c>
      <c r="B20" s="7"/>
      <c r="C20" s="87">
        <v>0</v>
      </c>
      <c r="D20" s="47">
        <v>0</v>
      </c>
      <c r="E20" s="47">
        <v>0</v>
      </c>
      <c r="F20" s="92">
        <v>0</v>
      </c>
      <c r="G20" s="91">
        <v>0</v>
      </c>
      <c r="H20" s="90">
        <v>0</v>
      </c>
      <c r="I20" s="47">
        <v>0</v>
      </c>
      <c r="J20" s="47">
        <v>0</v>
      </c>
      <c r="K20" s="92">
        <v>0</v>
      </c>
      <c r="L20" s="91">
        <v>0</v>
      </c>
      <c r="M20" s="51">
        <v>0</v>
      </c>
      <c r="N20" s="47">
        <v>0</v>
      </c>
      <c r="O20" s="47">
        <v>0</v>
      </c>
      <c r="P20" s="50">
        <v>0</v>
      </c>
      <c r="Q20" s="37">
        <v>0</v>
      </c>
      <c r="R20" s="90">
        <v>0</v>
      </c>
      <c r="S20" s="47">
        <v>0</v>
      </c>
      <c r="T20" s="47">
        <v>0</v>
      </c>
      <c r="U20" s="92">
        <v>0</v>
      </c>
      <c r="V20" s="37">
        <v>0</v>
      </c>
      <c r="W20" s="51">
        <v>0</v>
      </c>
      <c r="X20" s="52">
        <v>0</v>
      </c>
      <c r="Y20" s="52">
        <v>0</v>
      </c>
      <c r="Z20" s="53">
        <v>0</v>
      </c>
      <c r="AA20" s="54">
        <v>0</v>
      </c>
      <c r="AB20" s="51">
        <v>0</v>
      </c>
      <c r="AC20" s="52">
        <v>0</v>
      </c>
      <c r="AD20" s="52">
        <v>0</v>
      </c>
      <c r="AE20" s="53">
        <v>0</v>
      </c>
      <c r="AF20" s="54">
        <v>0</v>
      </c>
      <c r="AG20" s="93">
        <v>0</v>
      </c>
      <c r="AH20" s="52">
        <v>0</v>
      </c>
      <c r="AI20" s="52">
        <v>0</v>
      </c>
      <c r="AJ20" s="92">
        <v>0</v>
      </c>
      <c r="AK20" s="49">
        <v>0</v>
      </c>
      <c r="AL20" s="51">
        <v>0</v>
      </c>
      <c r="AM20" s="47">
        <v>0</v>
      </c>
      <c r="AN20" s="47">
        <v>0</v>
      </c>
      <c r="AO20" s="92">
        <v>0</v>
      </c>
      <c r="AP20" s="236">
        <v>0</v>
      </c>
      <c r="AQ20" s="93">
        <v>0</v>
      </c>
      <c r="AR20" s="52">
        <v>0</v>
      </c>
      <c r="AS20" s="47">
        <v>0</v>
      </c>
      <c r="AT20" s="92">
        <f t="shared" si="16"/>
        <v>0</v>
      </c>
      <c r="AU20" s="42">
        <v>0</v>
      </c>
      <c r="AV20" s="51">
        <v>0</v>
      </c>
      <c r="AW20" s="47">
        <v>0</v>
      </c>
      <c r="AX20" s="47">
        <v>0</v>
      </c>
      <c r="AY20" s="92">
        <v>0</v>
      </c>
      <c r="AZ20" s="38">
        <v>0</v>
      </c>
      <c r="BA20" s="51">
        <v>0</v>
      </c>
      <c r="BB20" s="47">
        <v>0</v>
      </c>
      <c r="BC20" s="47">
        <v>0</v>
      </c>
      <c r="BD20" s="48">
        <v>0</v>
      </c>
      <c r="BE20" s="42">
        <v>0</v>
      </c>
      <c r="BF20" s="93">
        <v>0</v>
      </c>
      <c r="BG20" s="47">
        <v>0</v>
      </c>
      <c r="BH20" s="47">
        <v>0</v>
      </c>
      <c r="BI20" s="92">
        <v>0</v>
      </c>
      <c r="BJ20" s="100">
        <v>0</v>
      </c>
    </row>
    <row r="21" spans="1:62" ht="13" x14ac:dyDescent="0.2">
      <c r="A21" s="8" t="s">
        <v>13</v>
      </c>
      <c r="B21" s="7"/>
      <c r="C21" s="87">
        <v>105</v>
      </c>
      <c r="D21" s="47">
        <v>105</v>
      </c>
      <c r="E21" s="47">
        <v>0</v>
      </c>
      <c r="F21" s="92">
        <f t="shared" si="0"/>
        <v>0</v>
      </c>
      <c r="G21" s="91">
        <f t="shared" si="1"/>
        <v>105</v>
      </c>
      <c r="H21" s="90">
        <v>175</v>
      </c>
      <c r="I21" s="47">
        <v>175</v>
      </c>
      <c r="J21" s="47">
        <v>0</v>
      </c>
      <c r="K21" s="92">
        <f t="shared" si="2"/>
        <v>0</v>
      </c>
      <c r="L21" s="91">
        <f t="shared" si="3"/>
        <v>175</v>
      </c>
      <c r="M21" s="51">
        <v>0</v>
      </c>
      <c r="N21" s="47">
        <v>0</v>
      </c>
      <c r="O21" s="47">
        <v>0</v>
      </c>
      <c r="P21" s="50">
        <f t="shared" si="4"/>
        <v>0</v>
      </c>
      <c r="Q21" s="37">
        <f t="shared" si="5"/>
        <v>0</v>
      </c>
      <c r="R21" s="90">
        <v>72</v>
      </c>
      <c r="S21" s="47">
        <v>72</v>
      </c>
      <c r="T21" s="47">
        <v>0</v>
      </c>
      <c r="U21" s="92">
        <f t="shared" si="6"/>
        <v>0</v>
      </c>
      <c r="V21" s="37">
        <f t="shared" si="7"/>
        <v>72</v>
      </c>
      <c r="W21" s="51">
        <v>0</v>
      </c>
      <c r="X21" s="52">
        <v>0</v>
      </c>
      <c r="Y21" s="52">
        <v>0</v>
      </c>
      <c r="Z21" s="53">
        <f t="shared" si="8"/>
        <v>0</v>
      </c>
      <c r="AA21" s="54">
        <f t="shared" si="9"/>
        <v>0</v>
      </c>
      <c r="AB21" s="51">
        <v>0</v>
      </c>
      <c r="AC21" s="52">
        <v>0</v>
      </c>
      <c r="AD21" s="52">
        <v>0</v>
      </c>
      <c r="AE21" s="53">
        <f t="shared" si="10"/>
        <v>0</v>
      </c>
      <c r="AF21" s="54">
        <f t="shared" si="11"/>
        <v>0</v>
      </c>
      <c r="AG21" s="93">
        <v>15</v>
      </c>
      <c r="AH21" s="47">
        <v>15</v>
      </c>
      <c r="AI21" s="47">
        <v>0</v>
      </c>
      <c r="AJ21" s="92">
        <f t="shared" si="12"/>
        <v>0</v>
      </c>
      <c r="AK21" s="49">
        <f t="shared" si="13"/>
        <v>15</v>
      </c>
      <c r="AL21" s="51">
        <v>0</v>
      </c>
      <c r="AM21" s="47">
        <v>0</v>
      </c>
      <c r="AN21" s="47">
        <v>0</v>
      </c>
      <c r="AO21" s="92">
        <f t="shared" ref="AO21:AO23" si="25">+AL21-AM21</f>
        <v>0</v>
      </c>
      <c r="AP21" s="236">
        <f t="shared" ref="AP21:AP23" si="26">+AL21-AO21</f>
        <v>0</v>
      </c>
      <c r="AQ21" s="93">
        <v>31</v>
      </c>
      <c r="AR21" s="47">
        <f>27</f>
        <v>27</v>
      </c>
      <c r="AS21" s="47">
        <v>4</v>
      </c>
      <c r="AT21" s="92">
        <f t="shared" si="16"/>
        <v>0</v>
      </c>
      <c r="AU21" s="42">
        <f t="shared" si="17"/>
        <v>31</v>
      </c>
      <c r="AV21" s="51">
        <v>0</v>
      </c>
      <c r="AW21" s="47">
        <v>0</v>
      </c>
      <c r="AX21" s="47">
        <v>0</v>
      </c>
      <c r="AY21" s="92">
        <f t="shared" si="18"/>
        <v>0</v>
      </c>
      <c r="AZ21" s="38">
        <f t="shared" si="19"/>
        <v>0</v>
      </c>
      <c r="BA21" s="51">
        <v>0</v>
      </c>
      <c r="BB21" s="47">
        <v>0</v>
      </c>
      <c r="BC21" s="47">
        <v>0</v>
      </c>
      <c r="BD21" s="48">
        <f t="shared" si="20"/>
        <v>0</v>
      </c>
      <c r="BE21" s="42">
        <f t="shared" si="21"/>
        <v>0</v>
      </c>
      <c r="BF21" s="93">
        <v>54</v>
      </c>
      <c r="BG21" s="47">
        <v>54</v>
      </c>
      <c r="BH21" s="47">
        <v>0</v>
      </c>
      <c r="BI21" s="92">
        <f t="shared" si="22"/>
        <v>0</v>
      </c>
      <c r="BJ21" s="100">
        <f t="shared" si="23"/>
        <v>54</v>
      </c>
    </row>
    <row r="22" spans="1:62" ht="13" x14ac:dyDescent="0.2">
      <c r="A22" s="8" t="s">
        <v>14</v>
      </c>
      <c r="B22" s="7"/>
      <c r="C22" s="87">
        <v>105</v>
      </c>
      <c r="D22" s="47">
        <v>105</v>
      </c>
      <c r="E22" s="47">
        <v>0</v>
      </c>
      <c r="F22" s="92">
        <f t="shared" si="0"/>
        <v>0</v>
      </c>
      <c r="G22" s="91">
        <f t="shared" si="1"/>
        <v>105</v>
      </c>
      <c r="H22" s="90">
        <v>175</v>
      </c>
      <c r="I22" s="47">
        <v>175</v>
      </c>
      <c r="J22" s="47">
        <v>0</v>
      </c>
      <c r="K22" s="92">
        <f t="shared" si="2"/>
        <v>0</v>
      </c>
      <c r="L22" s="91">
        <f t="shared" si="3"/>
        <v>175</v>
      </c>
      <c r="M22" s="51">
        <v>0</v>
      </c>
      <c r="N22" s="47">
        <v>0</v>
      </c>
      <c r="O22" s="47">
        <v>0</v>
      </c>
      <c r="P22" s="39">
        <f t="shared" si="4"/>
        <v>0</v>
      </c>
      <c r="Q22" s="37">
        <f t="shared" si="5"/>
        <v>0</v>
      </c>
      <c r="R22" s="90">
        <v>72</v>
      </c>
      <c r="S22" s="47">
        <v>72</v>
      </c>
      <c r="T22" s="47">
        <v>0</v>
      </c>
      <c r="U22" s="92">
        <f t="shared" si="6"/>
        <v>0</v>
      </c>
      <c r="V22" s="37">
        <f t="shared" si="7"/>
        <v>72</v>
      </c>
      <c r="W22" s="51">
        <v>0</v>
      </c>
      <c r="X22" s="52">
        <v>0</v>
      </c>
      <c r="Y22" s="52">
        <v>0</v>
      </c>
      <c r="Z22" s="104">
        <f t="shared" si="8"/>
        <v>0</v>
      </c>
      <c r="AA22" s="54">
        <f t="shared" si="9"/>
        <v>0</v>
      </c>
      <c r="AB22" s="51">
        <v>0</v>
      </c>
      <c r="AC22" s="52">
        <v>0</v>
      </c>
      <c r="AD22" s="52">
        <v>0</v>
      </c>
      <c r="AE22" s="104">
        <f t="shared" si="10"/>
        <v>0</v>
      </c>
      <c r="AF22" s="54">
        <f t="shared" si="11"/>
        <v>0</v>
      </c>
      <c r="AG22" s="93">
        <v>15</v>
      </c>
      <c r="AH22" s="47">
        <v>15</v>
      </c>
      <c r="AI22" s="47">
        <v>0</v>
      </c>
      <c r="AJ22" s="92">
        <f t="shared" si="12"/>
        <v>0</v>
      </c>
      <c r="AK22" s="49">
        <f t="shared" si="13"/>
        <v>15</v>
      </c>
      <c r="AL22" s="51">
        <v>0</v>
      </c>
      <c r="AM22" s="47">
        <v>0</v>
      </c>
      <c r="AN22" s="47">
        <v>0</v>
      </c>
      <c r="AO22" s="92">
        <f t="shared" si="25"/>
        <v>0</v>
      </c>
      <c r="AP22" s="236">
        <f t="shared" si="26"/>
        <v>0</v>
      </c>
      <c r="AQ22" s="93">
        <v>27</v>
      </c>
      <c r="AR22" s="47">
        <v>27</v>
      </c>
      <c r="AS22" s="47">
        <v>0</v>
      </c>
      <c r="AT22" s="92">
        <f t="shared" si="16"/>
        <v>0</v>
      </c>
      <c r="AU22" s="42">
        <f t="shared" si="17"/>
        <v>27</v>
      </c>
      <c r="AV22" s="51">
        <v>0</v>
      </c>
      <c r="AW22" s="47">
        <v>0</v>
      </c>
      <c r="AX22" s="47">
        <v>0</v>
      </c>
      <c r="AY22" s="92">
        <f t="shared" si="18"/>
        <v>0</v>
      </c>
      <c r="AZ22" s="38">
        <f t="shared" si="19"/>
        <v>0</v>
      </c>
      <c r="BA22" s="51">
        <v>0</v>
      </c>
      <c r="BB22" s="47">
        <v>0</v>
      </c>
      <c r="BC22" s="47">
        <v>0</v>
      </c>
      <c r="BD22" s="103">
        <f t="shared" si="20"/>
        <v>0</v>
      </c>
      <c r="BE22" s="42">
        <f t="shared" si="21"/>
        <v>0</v>
      </c>
      <c r="BF22" s="93">
        <v>54</v>
      </c>
      <c r="BG22" s="47">
        <v>54</v>
      </c>
      <c r="BH22" s="47">
        <v>0</v>
      </c>
      <c r="BI22" s="92">
        <f t="shared" si="22"/>
        <v>0</v>
      </c>
      <c r="BJ22" s="100">
        <f t="shared" si="23"/>
        <v>54</v>
      </c>
    </row>
    <row r="23" spans="1:62" ht="14" thickBot="1" x14ac:dyDescent="0.25">
      <c r="A23" s="83" t="s">
        <v>15</v>
      </c>
      <c r="B23" s="15"/>
      <c r="C23" s="87">
        <v>105</v>
      </c>
      <c r="D23" s="173">
        <v>105</v>
      </c>
      <c r="E23" s="47">
        <v>0</v>
      </c>
      <c r="F23" s="92">
        <f t="shared" si="0"/>
        <v>0</v>
      </c>
      <c r="G23" s="91">
        <f t="shared" si="1"/>
        <v>105</v>
      </c>
      <c r="H23" s="90">
        <v>175</v>
      </c>
      <c r="I23" s="173">
        <v>175</v>
      </c>
      <c r="J23" s="47">
        <v>0</v>
      </c>
      <c r="K23" s="92">
        <f t="shared" si="2"/>
        <v>0</v>
      </c>
      <c r="L23" s="91">
        <f t="shared" si="3"/>
        <v>175</v>
      </c>
      <c r="M23" s="51">
        <v>0</v>
      </c>
      <c r="N23" s="47">
        <v>0</v>
      </c>
      <c r="O23" s="114">
        <v>0</v>
      </c>
      <c r="P23" s="58">
        <f t="shared" si="4"/>
        <v>0</v>
      </c>
      <c r="Q23" s="37">
        <f t="shared" si="5"/>
        <v>0</v>
      </c>
      <c r="R23" s="90">
        <v>71</v>
      </c>
      <c r="S23" s="173">
        <v>71</v>
      </c>
      <c r="T23" s="47">
        <v>0</v>
      </c>
      <c r="U23" s="92">
        <f t="shared" si="6"/>
        <v>0</v>
      </c>
      <c r="V23" s="47">
        <f t="shared" si="7"/>
        <v>71</v>
      </c>
      <c r="W23" s="51">
        <v>0</v>
      </c>
      <c r="X23" s="52">
        <v>0</v>
      </c>
      <c r="Y23" s="52">
        <v>0</v>
      </c>
      <c r="Z23" s="53">
        <f t="shared" si="8"/>
        <v>0</v>
      </c>
      <c r="AA23" s="59">
        <f t="shared" si="9"/>
        <v>0</v>
      </c>
      <c r="AB23" s="51">
        <v>0</v>
      </c>
      <c r="AC23" s="52">
        <v>0</v>
      </c>
      <c r="AD23" s="52">
        <v>0</v>
      </c>
      <c r="AE23" s="53">
        <f t="shared" si="10"/>
        <v>0</v>
      </c>
      <c r="AF23" s="59">
        <f t="shared" si="11"/>
        <v>0</v>
      </c>
      <c r="AG23" s="93">
        <v>15</v>
      </c>
      <c r="AH23" s="173">
        <v>15</v>
      </c>
      <c r="AI23" s="47">
        <v>0</v>
      </c>
      <c r="AJ23" s="92">
        <f t="shared" si="12"/>
        <v>0</v>
      </c>
      <c r="AK23" s="49">
        <f t="shared" si="13"/>
        <v>15</v>
      </c>
      <c r="AL23" s="51">
        <v>0</v>
      </c>
      <c r="AM23" s="47">
        <v>0</v>
      </c>
      <c r="AN23" s="47">
        <v>0</v>
      </c>
      <c r="AO23" s="92">
        <f t="shared" si="25"/>
        <v>0</v>
      </c>
      <c r="AP23" s="236">
        <f t="shared" si="26"/>
        <v>0</v>
      </c>
      <c r="AQ23" s="93">
        <v>27</v>
      </c>
      <c r="AR23" s="47">
        <v>27</v>
      </c>
      <c r="AS23" s="47">
        <v>0</v>
      </c>
      <c r="AT23" s="92">
        <f t="shared" si="16"/>
        <v>0</v>
      </c>
      <c r="AU23" s="42">
        <f t="shared" si="17"/>
        <v>27</v>
      </c>
      <c r="AV23" s="51">
        <v>0</v>
      </c>
      <c r="AW23" s="47">
        <v>0</v>
      </c>
      <c r="AX23" s="47">
        <v>0</v>
      </c>
      <c r="AY23" s="92">
        <f t="shared" si="18"/>
        <v>0</v>
      </c>
      <c r="AZ23" s="38">
        <f t="shared" si="19"/>
        <v>0</v>
      </c>
      <c r="BA23" s="51">
        <v>0</v>
      </c>
      <c r="BB23" s="47">
        <v>0</v>
      </c>
      <c r="BC23" s="47">
        <v>0</v>
      </c>
      <c r="BD23" s="48">
        <f t="shared" si="20"/>
        <v>0</v>
      </c>
      <c r="BE23" s="42">
        <f t="shared" si="21"/>
        <v>0</v>
      </c>
      <c r="BF23" s="93">
        <v>54</v>
      </c>
      <c r="BG23" s="173">
        <v>54</v>
      </c>
      <c r="BH23" s="47">
        <v>0</v>
      </c>
      <c r="BI23" s="92">
        <f t="shared" si="22"/>
        <v>0</v>
      </c>
      <c r="BJ23" s="100">
        <f t="shared" si="23"/>
        <v>54</v>
      </c>
    </row>
    <row r="24" spans="1:62" s="9" customFormat="1" ht="14" thickBot="1" x14ac:dyDescent="0.25">
      <c r="A24" s="17" t="s">
        <v>17</v>
      </c>
      <c r="B24" s="18"/>
      <c r="C24" s="60">
        <f t="shared" ref="C24:BJ24" si="27">SUM(C10:C23)</f>
        <v>828</v>
      </c>
      <c r="D24" s="60">
        <f t="shared" si="27"/>
        <v>828</v>
      </c>
      <c r="E24" s="60">
        <f t="shared" si="27"/>
        <v>0</v>
      </c>
      <c r="F24" s="60">
        <f t="shared" si="27"/>
        <v>0</v>
      </c>
      <c r="G24" s="60">
        <f t="shared" si="27"/>
        <v>828</v>
      </c>
      <c r="H24" s="60">
        <f t="shared" si="27"/>
        <v>1448</v>
      </c>
      <c r="I24" s="60">
        <f t="shared" si="27"/>
        <v>1448</v>
      </c>
      <c r="J24" s="60">
        <f t="shared" si="27"/>
        <v>0</v>
      </c>
      <c r="K24" s="60">
        <f t="shared" si="27"/>
        <v>0</v>
      </c>
      <c r="L24" s="60">
        <f t="shared" si="27"/>
        <v>1448</v>
      </c>
      <c r="M24" s="60">
        <f t="shared" si="27"/>
        <v>0</v>
      </c>
      <c r="N24" s="61">
        <f t="shared" si="27"/>
        <v>0</v>
      </c>
      <c r="O24" s="61"/>
      <c r="P24" s="61">
        <f t="shared" si="27"/>
        <v>0</v>
      </c>
      <c r="Q24" s="61">
        <f t="shared" si="27"/>
        <v>0</v>
      </c>
      <c r="R24" s="102">
        <f>SUM(R10:R23)</f>
        <v>517</v>
      </c>
      <c r="S24" s="102">
        <f t="shared" ref="S24:V24" si="28">SUM(S10:S23)</f>
        <v>517</v>
      </c>
      <c r="T24" s="102">
        <f t="shared" si="28"/>
        <v>0</v>
      </c>
      <c r="U24" s="102">
        <f t="shared" si="28"/>
        <v>0</v>
      </c>
      <c r="V24" s="102">
        <f t="shared" si="28"/>
        <v>517</v>
      </c>
      <c r="W24" s="60">
        <f t="shared" si="27"/>
        <v>0</v>
      </c>
      <c r="X24" s="60">
        <f t="shared" si="27"/>
        <v>0</v>
      </c>
      <c r="Y24" s="60">
        <f t="shared" si="27"/>
        <v>0</v>
      </c>
      <c r="Z24" s="60">
        <f t="shared" si="27"/>
        <v>0</v>
      </c>
      <c r="AA24" s="60">
        <f t="shared" si="27"/>
        <v>0</v>
      </c>
      <c r="AB24" s="60">
        <f t="shared" ref="AB24:AD24" si="29">SUM(AB10:AB23)</f>
        <v>0</v>
      </c>
      <c r="AC24" s="61">
        <f t="shared" si="29"/>
        <v>0</v>
      </c>
      <c r="AD24" s="61">
        <f t="shared" si="29"/>
        <v>0</v>
      </c>
      <c r="AE24" s="61">
        <f t="shared" ref="AE24:AF24" si="30">SUM(AE10:AE23)</f>
        <v>0</v>
      </c>
      <c r="AF24" s="65">
        <f t="shared" si="30"/>
        <v>0</v>
      </c>
      <c r="AG24" s="66">
        <f t="shared" si="27"/>
        <v>78</v>
      </c>
      <c r="AH24" s="66">
        <f t="shared" si="27"/>
        <v>78</v>
      </c>
      <c r="AI24" s="66"/>
      <c r="AJ24" s="61">
        <f t="shared" si="27"/>
        <v>0</v>
      </c>
      <c r="AK24" s="84">
        <f t="shared" si="27"/>
        <v>78</v>
      </c>
      <c r="AL24" s="60">
        <f t="shared" ref="AL24:AM24" si="31">SUM(AL10:AL23)</f>
        <v>0</v>
      </c>
      <c r="AM24" s="66">
        <f t="shared" si="31"/>
        <v>0</v>
      </c>
      <c r="AN24" s="66"/>
      <c r="AO24" s="61">
        <f t="shared" ref="AO24:AP24" si="32">SUM(AO10:AO23)</f>
        <v>0</v>
      </c>
      <c r="AP24" s="65">
        <f t="shared" si="32"/>
        <v>0</v>
      </c>
      <c r="AQ24" s="60">
        <f t="shared" si="27"/>
        <v>194</v>
      </c>
      <c r="AR24" s="60">
        <f t="shared" si="27"/>
        <v>190</v>
      </c>
      <c r="AS24" s="60">
        <f t="shared" si="27"/>
        <v>4</v>
      </c>
      <c r="AT24" s="61">
        <f t="shared" si="27"/>
        <v>0</v>
      </c>
      <c r="AU24" s="67">
        <f t="shared" si="27"/>
        <v>194</v>
      </c>
      <c r="AV24" s="60">
        <v>0</v>
      </c>
      <c r="AW24" s="66">
        <f t="shared" si="27"/>
        <v>0</v>
      </c>
      <c r="AX24" s="66"/>
      <c r="AY24" s="61">
        <f t="shared" si="27"/>
        <v>0</v>
      </c>
      <c r="AZ24" s="68">
        <f t="shared" si="27"/>
        <v>0</v>
      </c>
      <c r="BA24" s="60">
        <f>SUM(BA10:BA23)</f>
        <v>0</v>
      </c>
      <c r="BB24" s="60">
        <f t="shared" ref="BB24:BE24" si="33">SUM(BB10:BB23)</f>
        <v>0</v>
      </c>
      <c r="BC24" s="60">
        <f t="shared" si="33"/>
        <v>0</v>
      </c>
      <c r="BD24" s="60">
        <f t="shared" si="33"/>
        <v>0</v>
      </c>
      <c r="BE24" s="60">
        <f t="shared" si="33"/>
        <v>0</v>
      </c>
      <c r="BF24" s="60">
        <f t="shared" si="27"/>
        <v>397</v>
      </c>
      <c r="BG24" s="60">
        <f t="shared" si="27"/>
        <v>397</v>
      </c>
      <c r="BH24" s="60">
        <f t="shared" si="27"/>
        <v>0</v>
      </c>
      <c r="BI24" s="60">
        <f t="shared" si="27"/>
        <v>0</v>
      </c>
      <c r="BJ24" s="69">
        <f t="shared" si="27"/>
        <v>397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101">
        <f>+H24-H9</f>
        <v>-0.39999999999986358</v>
      </c>
      <c r="I25" s="72"/>
      <c r="J25" s="72"/>
      <c r="K25" s="72"/>
      <c r="L25" s="72"/>
      <c r="M25" s="71">
        <f>+M24-M9</f>
        <v>0</v>
      </c>
      <c r="N25" s="71"/>
      <c r="O25" s="71"/>
      <c r="P25" s="71"/>
      <c r="Q25" s="71"/>
      <c r="R25" s="70">
        <f>+R24-R9</f>
        <v>-0.19999999999993179</v>
      </c>
      <c r="S25" s="71"/>
      <c r="T25" s="71"/>
      <c r="U25" s="71"/>
      <c r="V25" s="71"/>
      <c r="W25" s="71">
        <f>+W24-W9</f>
        <v>0</v>
      </c>
      <c r="X25" s="71"/>
      <c r="Y25" s="71"/>
      <c r="Z25" s="71"/>
      <c r="AA25" s="71"/>
      <c r="AB25" s="71"/>
      <c r="AC25" s="71"/>
      <c r="AD25" s="71"/>
      <c r="AE25" s="71"/>
      <c r="AF25" s="71"/>
      <c r="AG25" s="71">
        <f>+AG24-AG9</f>
        <v>0</v>
      </c>
      <c r="AH25" s="71"/>
      <c r="AI25" s="71"/>
      <c r="AJ25" s="71"/>
      <c r="AK25" s="71"/>
      <c r="AL25" s="71">
        <f>+AL24-AL9</f>
        <v>0</v>
      </c>
      <c r="AM25" s="71"/>
      <c r="AN25" s="71"/>
      <c r="AO25" s="71"/>
      <c r="AP25" s="71"/>
      <c r="AQ25" s="70">
        <f>+AQ24-AQ9</f>
        <v>0.20000000000001705</v>
      </c>
      <c r="AR25" s="71"/>
      <c r="AS25" s="71"/>
      <c r="AT25" s="71"/>
      <c r="AU25" s="71"/>
      <c r="AV25" s="71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194">
        <f>+BF24-BF9</f>
        <v>-0.19999999999998863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>
        <f t="shared" ref="C27:C36" si="34">+C10/$C$9</f>
        <v>4.8309178743961352E-2</v>
      </c>
      <c r="D27" s="77">
        <f>+C27*$C$9</f>
        <v>40</v>
      </c>
      <c r="E27" s="77"/>
      <c r="F27" s="77"/>
      <c r="G27" s="77"/>
      <c r="H27" s="76">
        <f t="shared" ref="H27:H36" si="35">+H10/$H$9</f>
        <v>4.2805854736260703E-2</v>
      </c>
      <c r="I27" s="77">
        <f>+H27*$H$9</f>
        <v>61.999999999999993</v>
      </c>
      <c r="J27" s="77"/>
      <c r="M27" s="76"/>
      <c r="N27" s="77"/>
      <c r="O27" s="77"/>
      <c r="P27" s="79"/>
      <c r="Q27" s="79"/>
      <c r="R27" s="76">
        <f>+R10/$R$9</f>
        <v>3.8669760247486473E-2</v>
      </c>
      <c r="S27" s="77">
        <f>+R27*$R$9</f>
        <v>20</v>
      </c>
      <c r="T27" s="77"/>
      <c r="W27" s="76">
        <v>0.04</v>
      </c>
      <c r="X27" s="77">
        <f>+$W$9*W27</f>
        <v>0</v>
      </c>
      <c r="Y27" s="77"/>
      <c r="Z27" s="79"/>
      <c r="AA27" s="79"/>
      <c r="AB27" s="79"/>
      <c r="AC27" s="79"/>
      <c r="AD27" s="79"/>
      <c r="AE27" s="79"/>
      <c r="AF27" s="79"/>
      <c r="AG27" s="76">
        <v>3.3333333333333333E-2</v>
      </c>
      <c r="AH27" s="77">
        <f>+$AG$9*AG27</f>
        <v>2.6</v>
      </c>
      <c r="AI27" s="77"/>
      <c r="AJ27" s="79"/>
      <c r="AK27" s="79"/>
      <c r="AL27" s="76">
        <v>3.3333333333333333E-2</v>
      </c>
      <c r="AM27" s="77">
        <f>+$AG$9*AL27</f>
        <v>2.6</v>
      </c>
      <c r="AN27" s="77"/>
      <c r="AO27" s="79"/>
      <c r="AP27" s="79"/>
      <c r="AQ27" s="76">
        <v>5.3846153846153849E-2</v>
      </c>
      <c r="AR27" s="77">
        <f>+$AQ$9*AQ27</f>
        <v>10.435384615384615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18.5607476635514</v>
      </c>
      <c r="BH27" s="77"/>
      <c r="BI27" s="79"/>
      <c r="BJ27" s="79"/>
    </row>
    <row r="28" spans="1:62" hidden="1" x14ac:dyDescent="0.2">
      <c r="A28" s="30" t="s">
        <v>6</v>
      </c>
      <c r="C28" s="76">
        <f t="shared" si="34"/>
        <v>4.8309178743961352E-2</v>
      </c>
      <c r="D28" s="77">
        <f t="shared" ref="D28:D40" si="36">+C28*$C$9</f>
        <v>40</v>
      </c>
      <c r="E28" s="77"/>
      <c r="F28" s="77"/>
      <c r="G28" s="77"/>
      <c r="H28" s="76">
        <f t="shared" si="35"/>
        <v>4.2805854736260703E-2</v>
      </c>
      <c r="I28" s="77">
        <f t="shared" ref="I28:I39" si="37">+H28*$H$9</f>
        <v>61.999999999999993</v>
      </c>
      <c r="J28" s="77"/>
      <c r="M28" s="76"/>
      <c r="N28" s="77"/>
      <c r="O28" s="77"/>
      <c r="R28" s="76">
        <f t="shared" ref="R28:R36" si="38">+R11/$C$9</f>
        <v>2.4154589371980676E-2</v>
      </c>
      <c r="S28" s="77">
        <f t="shared" ref="S28:S39" si="39">+R28*$R$9</f>
        <v>12.492753623188404</v>
      </c>
      <c r="T28" s="77"/>
      <c r="W28" s="76">
        <v>0.04</v>
      </c>
      <c r="X28" s="77">
        <f t="shared" ref="X28:X35" si="40">+$W$9*W28</f>
        <v>0</v>
      </c>
      <c r="Y28" s="77"/>
      <c r="AG28" s="76">
        <v>3.3333333333333333E-2</v>
      </c>
      <c r="AH28" s="77">
        <f t="shared" ref="AH28:AH34" si="41">+$AG$9*AG28</f>
        <v>2.6</v>
      </c>
      <c r="AI28" s="77"/>
      <c r="AL28" s="76">
        <v>3.3333333333333333E-2</v>
      </c>
      <c r="AM28" s="77">
        <f t="shared" ref="AM28:AM34" si="42">+$AG$9*AL28</f>
        <v>2.6</v>
      </c>
      <c r="AN28" s="77"/>
      <c r="AQ28" s="76">
        <v>5.3846153846153849E-2</v>
      </c>
      <c r="AR28" s="77">
        <f t="shared" ref="AR28:AR39" si="43">+$AQ$9*AQ28</f>
        <v>10.435384615384615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44">+$BF$9*BF28</f>
        <v>18.5607476635514</v>
      </c>
      <c r="BH28" s="77"/>
    </row>
    <row r="29" spans="1:62" hidden="1" x14ac:dyDescent="0.2">
      <c r="A29" s="30" t="s">
        <v>7</v>
      </c>
      <c r="C29" s="76">
        <f t="shared" si="34"/>
        <v>7.2463768115942032E-2</v>
      </c>
      <c r="D29" s="77">
        <f t="shared" si="36"/>
        <v>60</v>
      </c>
      <c r="E29" s="77"/>
      <c r="H29" s="76">
        <f t="shared" si="35"/>
        <v>8.2850041425020726E-2</v>
      </c>
      <c r="I29" s="77">
        <f t="shared" si="37"/>
        <v>120.00000000000001</v>
      </c>
      <c r="J29" s="77"/>
      <c r="M29" s="76"/>
      <c r="N29" s="77"/>
      <c r="O29" s="77"/>
      <c r="R29" s="76">
        <f t="shared" si="38"/>
        <v>4.8309178743961352E-2</v>
      </c>
      <c r="S29" s="77">
        <f t="shared" si="39"/>
        <v>24.985507246376809</v>
      </c>
      <c r="T29" s="77"/>
      <c r="W29" s="76">
        <v>7.0000000000000007E-2</v>
      </c>
      <c r="X29" s="77">
        <f t="shared" si="40"/>
        <v>0</v>
      </c>
      <c r="Y29" s="77"/>
      <c r="AG29" s="76">
        <v>8.3333333333333329E-2</v>
      </c>
      <c r="AH29" s="77">
        <f t="shared" si="41"/>
        <v>6.5</v>
      </c>
      <c r="AI29" s="77"/>
      <c r="AL29" s="76">
        <v>8.3333333333333329E-2</v>
      </c>
      <c r="AM29" s="77">
        <f t="shared" si="42"/>
        <v>6.5</v>
      </c>
      <c r="AN29" s="77"/>
      <c r="AQ29" s="76">
        <v>7.6923076923076927E-2</v>
      </c>
      <c r="AR29" s="77">
        <f t="shared" si="43"/>
        <v>14.907692307692308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44"/>
        <v>38.977570093457942</v>
      </c>
      <c r="BH29" s="77"/>
    </row>
    <row r="30" spans="1:62" hidden="1" x14ac:dyDescent="0.2">
      <c r="A30" s="30" t="s">
        <v>8</v>
      </c>
      <c r="C30" s="76">
        <f t="shared" si="34"/>
        <v>4.8309178743961352E-2</v>
      </c>
      <c r="D30" s="77">
        <f t="shared" si="36"/>
        <v>40</v>
      </c>
      <c r="E30" s="77"/>
      <c r="H30" s="76">
        <f t="shared" si="35"/>
        <v>4.2805854736260703E-2</v>
      </c>
      <c r="I30" s="77">
        <f t="shared" si="37"/>
        <v>61.999999999999993</v>
      </c>
      <c r="J30" s="77"/>
      <c r="M30" s="76"/>
      <c r="N30" s="77"/>
      <c r="O30" s="77"/>
      <c r="R30" s="76">
        <f t="shared" si="38"/>
        <v>2.4154589371980676E-2</v>
      </c>
      <c r="S30" s="77">
        <f t="shared" si="39"/>
        <v>12.492753623188404</v>
      </c>
      <c r="T30" s="77"/>
      <c r="W30" s="76">
        <v>0.04</v>
      </c>
      <c r="X30" s="77">
        <f t="shared" si="40"/>
        <v>0</v>
      </c>
      <c r="Y30" s="77"/>
      <c r="AG30" s="76">
        <v>0.05</v>
      </c>
      <c r="AH30" s="77">
        <f t="shared" si="41"/>
        <v>3.9000000000000004</v>
      </c>
      <c r="AI30" s="77"/>
      <c r="AL30" s="76">
        <v>0.05</v>
      </c>
      <c r="AM30" s="77">
        <f t="shared" si="42"/>
        <v>3.9000000000000004</v>
      </c>
      <c r="AN30" s="77"/>
      <c r="AQ30" s="76">
        <v>6.1538461538461542E-2</v>
      </c>
      <c r="AR30" s="77">
        <f t="shared" si="43"/>
        <v>11.926153846153845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44"/>
        <v>18.5607476635514</v>
      </c>
      <c r="BH30" s="77"/>
    </row>
    <row r="31" spans="1:62" hidden="1" x14ac:dyDescent="0.2">
      <c r="A31" s="30" t="s">
        <v>9</v>
      </c>
      <c r="C31" s="76">
        <f t="shared" si="34"/>
        <v>7.2463768115942032E-2</v>
      </c>
      <c r="D31" s="77">
        <f t="shared" si="36"/>
        <v>60</v>
      </c>
      <c r="E31" s="77"/>
      <c r="H31" s="76">
        <f t="shared" si="35"/>
        <v>8.2850041425020726E-2</v>
      </c>
      <c r="I31" s="77">
        <f t="shared" si="37"/>
        <v>120.00000000000001</v>
      </c>
      <c r="J31" s="77"/>
      <c r="M31" s="76"/>
      <c r="N31" s="77"/>
      <c r="O31" s="77"/>
      <c r="R31" s="76">
        <f t="shared" si="38"/>
        <v>4.8309178743961352E-2</v>
      </c>
      <c r="S31" s="77">
        <f t="shared" si="39"/>
        <v>24.985507246376809</v>
      </c>
      <c r="T31" s="77"/>
      <c r="W31" s="76">
        <v>7.0000000000000007E-2</v>
      </c>
      <c r="X31" s="77">
        <f t="shared" si="40"/>
        <v>0</v>
      </c>
      <c r="Y31" s="77"/>
      <c r="AG31" s="76">
        <v>8.3333333333333329E-2</v>
      </c>
      <c r="AH31" s="77">
        <f t="shared" si="41"/>
        <v>6.5</v>
      </c>
      <c r="AI31" s="77"/>
      <c r="AL31" s="76">
        <v>8.3333333333333329E-2</v>
      </c>
      <c r="AM31" s="77">
        <f t="shared" si="42"/>
        <v>6.5</v>
      </c>
      <c r="AN31" s="77"/>
      <c r="AQ31" s="76">
        <v>7.6923076923076927E-2</v>
      </c>
      <c r="AR31" s="77">
        <f t="shared" si="43"/>
        <v>14.907692307692308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44"/>
        <v>38.977570093457942</v>
      </c>
      <c r="BH31" s="77"/>
    </row>
    <row r="32" spans="1:62" hidden="1" x14ac:dyDescent="0.2">
      <c r="A32" s="30" t="s">
        <v>10</v>
      </c>
      <c r="C32" s="76">
        <f t="shared" si="34"/>
        <v>7.2463768115942032E-2</v>
      </c>
      <c r="D32" s="77">
        <f t="shared" si="36"/>
        <v>60</v>
      </c>
      <c r="E32" s="77"/>
      <c r="H32" s="76">
        <f t="shared" si="35"/>
        <v>8.2850041425020726E-2</v>
      </c>
      <c r="I32" s="77">
        <f t="shared" si="37"/>
        <v>120.00000000000001</v>
      </c>
      <c r="J32" s="77"/>
      <c r="M32" s="76"/>
      <c r="N32" s="77"/>
      <c r="O32" s="77"/>
      <c r="R32" s="76">
        <f t="shared" si="38"/>
        <v>4.8309178743961352E-2</v>
      </c>
      <c r="S32" s="77">
        <f t="shared" si="39"/>
        <v>24.985507246376809</v>
      </c>
      <c r="T32" s="77"/>
      <c r="W32" s="76">
        <v>7.0000000000000007E-2</v>
      </c>
      <c r="X32" s="77">
        <f t="shared" si="40"/>
        <v>0</v>
      </c>
      <c r="Y32" s="77"/>
      <c r="AG32" s="76">
        <v>8.3333333333333329E-2</v>
      </c>
      <c r="AH32" s="77">
        <f t="shared" si="41"/>
        <v>6.5</v>
      </c>
      <c r="AI32" s="77"/>
      <c r="AL32" s="76">
        <v>8.3333333333333329E-2</v>
      </c>
      <c r="AM32" s="77">
        <f t="shared" si="42"/>
        <v>6.5</v>
      </c>
      <c r="AN32" s="77"/>
      <c r="AQ32" s="76">
        <v>7.6923076923076927E-2</v>
      </c>
      <c r="AR32" s="77">
        <f t="shared" si="43"/>
        <v>14.907692307692308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44"/>
        <v>38.977570093457942</v>
      </c>
      <c r="BH32" s="77"/>
    </row>
    <row r="33" spans="1:62" hidden="1" x14ac:dyDescent="0.2">
      <c r="A33" s="30" t="s">
        <v>11</v>
      </c>
      <c r="C33" s="76">
        <f t="shared" si="34"/>
        <v>7.2463768115942032E-2</v>
      </c>
      <c r="D33" s="77">
        <f t="shared" si="36"/>
        <v>60</v>
      </c>
      <c r="E33" s="77"/>
      <c r="H33" s="76">
        <f t="shared" si="35"/>
        <v>8.2850041425020726E-2</v>
      </c>
      <c r="I33" s="77">
        <f t="shared" si="37"/>
        <v>120.00000000000001</v>
      </c>
      <c r="J33" s="77"/>
      <c r="M33" s="76"/>
      <c r="N33" s="77"/>
      <c r="O33" s="77"/>
      <c r="R33" s="76">
        <f t="shared" si="38"/>
        <v>4.8309178743961352E-2</v>
      </c>
      <c r="S33" s="77">
        <f t="shared" si="39"/>
        <v>24.985507246376809</v>
      </c>
      <c r="T33" s="77"/>
      <c r="W33" s="76">
        <v>7.0000000000000007E-2</v>
      </c>
      <c r="X33" s="77">
        <f t="shared" si="40"/>
        <v>0</v>
      </c>
      <c r="Y33" s="77"/>
      <c r="AG33" s="76">
        <v>8.3333333333333329E-2</v>
      </c>
      <c r="AH33" s="77">
        <f t="shared" si="41"/>
        <v>6.5</v>
      </c>
      <c r="AI33" s="77"/>
      <c r="AL33" s="76">
        <v>8.3333333333333329E-2</v>
      </c>
      <c r="AM33" s="77">
        <f t="shared" si="42"/>
        <v>6.5</v>
      </c>
      <c r="AN33" s="77"/>
      <c r="AQ33" s="76">
        <v>7.6923076923076927E-2</v>
      </c>
      <c r="AR33" s="77">
        <f t="shared" si="43"/>
        <v>14.907692307692308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44"/>
        <v>38.977570093457942</v>
      </c>
      <c r="BH33" s="77"/>
    </row>
    <row r="34" spans="1:62" hidden="1" x14ac:dyDescent="0.2">
      <c r="A34" s="30" t="s">
        <v>12</v>
      </c>
      <c r="C34" s="76">
        <f t="shared" si="34"/>
        <v>4.8309178743961352E-2</v>
      </c>
      <c r="D34" s="77">
        <f t="shared" si="36"/>
        <v>40</v>
      </c>
      <c r="E34" s="77"/>
      <c r="H34" s="76">
        <f t="shared" si="35"/>
        <v>4.2805854736260703E-2</v>
      </c>
      <c r="I34" s="77">
        <f t="shared" si="37"/>
        <v>61.999999999999993</v>
      </c>
      <c r="J34" s="77"/>
      <c r="M34" s="76"/>
      <c r="N34" s="77"/>
      <c r="O34" s="77"/>
      <c r="R34" s="76">
        <f t="shared" si="38"/>
        <v>2.4154589371980676E-2</v>
      </c>
      <c r="S34" s="77">
        <f t="shared" si="39"/>
        <v>12.492753623188404</v>
      </c>
      <c r="T34" s="77"/>
      <c r="W34" s="76">
        <v>0.04</v>
      </c>
      <c r="X34" s="77">
        <f t="shared" si="40"/>
        <v>0</v>
      </c>
      <c r="Y34" s="77"/>
      <c r="AG34" s="76">
        <v>0.05</v>
      </c>
      <c r="AH34" s="77">
        <f t="shared" si="41"/>
        <v>3.9000000000000004</v>
      </c>
      <c r="AI34" s="77"/>
      <c r="AL34" s="76">
        <v>0.05</v>
      </c>
      <c r="AM34" s="77">
        <f t="shared" si="42"/>
        <v>3.9000000000000004</v>
      </c>
      <c r="AN34" s="77"/>
      <c r="AQ34" s="76">
        <v>6.1538461538461542E-2</v>
      </c>
      <c r="AR34" s="77">
        <f t="shared" si="43"/>
        <v>11.926153846153845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44"/>
        <v>18.5607476635514</v>
      </c>
      <c r="BH34" s="77"/>
    </row>
    <row r="35" spans="1:62" hidden="1" x14ac:dyDescent="0.2">
      <c r="A35" s="30" t="s">
        <v>29</v>
      </c>
      <c r="C35" s="76">
        <f t="shared" si="34"/>
        <v>0.13043478260869565</v>
      </c>
      <c r="D35" s="77">
        <f t="shared" si="36"/>
        <v>108</v>
      </c>
      <c r="E35" s="77"/>
      <c r="H35" s="76">
        <f t="shared" si="35"/>
        <v>0.12082297707815522</v>
      </c>
      <c r="I35" s="77">
        <f t="shared" si="37"/>
        <v>175</v>
      </c>
      <c r="J35" s="77"/>
      <c r="M35" s="76"/>
      <c r="N35" s="77"/>
      <c r="O35" s="77"/>
      <c r="R35" s="76">
        <f t="shared" si="38"/>
        <v>7.4879227053140096E-2</v>
      </c>
      <c r="S35" s="77">
        <f t="shared" si="39"/>
        <v>38.727536231884052</v>
      </c>
      <c r="T35" s="77"/>
      <c r="W35" s="76">
        <v>7.0000000000000007E-2</v>
      </c>
      <c r="X35" s="77">
        <f t="shared" si="40"/>
        <v>0</v>
      </c>
      <c r="Y35" s="77"/>
      <c r="AR35" s="77">
        <f t="shared" si="43"/>
        <v>0</v>
      </c>
      <c r="AS35" s="77"/>
      <c r="AV35" s="76">
        <v>0.13636363636363635</v>
      </c>
      <c r="BA35" s="76">
        <v>1</v>
      </c>
    </row>
    <row r="36" spans="1:62" hidden="1" x14ac:dyDescent="0.2">
      <c r="A36" s="30" t="s">
        <v>30</v>
      </c>
      <c r="C36" s="76">
        <f t="shared" si="34"/>
        <v>6.038647342995169E-3</v>
      </c>
      <c r="D36" s="77">
        <f t="shared" si="36"/>
        <v>5</v>
      </c>
      <c r="E36" s="77"/>
      <c r="H36" s="76">
        <f t="shared" si="35"/>
        <v>1.3808340237503453E-2</v>
      </c>
      <c r="I36" s="77">
        <f t="shared" si="37"/>
        <v>20</v>
      </c>
      <c r="J36" s="77"/>
      <c r="M36" s="76"/>
      <c r="N36" s="77"/>
      <c r="O36" s="77"/>
      <c r="R36" s="76">
        <f t="shared" si="38"/>
        <v>0</v>
      </c>
      <c r="S36" s="77">
        <f t="shared" si="39"/>
        <v>0</v>
      </c>
      <c r="T36" s="77"/>
      <c r="AR36" s="77">
        <f t="shared" si="43"/>
        <v>0</v>
      </c>
      <c r="AS36" s="77"/>
      <c r="AV36" s="76">
        <v>0.13636363636363635</v>
      </c>
      <c r="BA36" s="76">
        <v>0</v>
      </c>
    </row>
    <row r="37" spans="1:62" hidden="1" x14ac:dyDescent="0.2">
      <c r="A37" s="30" t="s">
        <v>13</v>
      </c>
      <c r="C37" s="76">
        <f t="shared" ref="C37:C39" si="45">+C21/$C$9</f>
        <v>0.12681159420289856</v>
      </c>
      <c r="D37" s="77">
        <f t="shared" si="36"/>
        <v>105</v>
      </c>
      <c r="E37" s="77"/>
      <c r="H37" s="76">
        <f t="shared" ref="H37:H39" si="46">+H21/$H$9</f>
        <v>0.12082297707815522</v>
      </c>
      <c r="I37" s="77">
        <f t="shared" si="37"/>
        <v>175</v>
      </c>
      <c r="J37" s="77"/>
      <c r="M37" s="76"/>
      <c r="N37" s="77"/>
      <c r="O37" s="77"/>
      <c r="R37" s="76">
        <f t="shared" ref="R37:R39" si="47">+R21/$C$9</f>
        <v>8.6956521739130432E-2</v>
      </c>
      <c r="S37" s="77">
        <f t="shared" si="39"/>
        <v>44.973913043478255</v>
      </c>
      <c r="T37" s="77"/>
      <c r="W37" s="76">
        <v>0.15015015015015015</v>
      </c>
      <c r="X37" s="77">
        <f>+$W$9*W37</f>
        <v>0</v>
      </c>
      <c r="Y37" s="77"/>
      <c r="AG37" s="76">
        <v>0.16666666666666666</v>
      </c>
      <c r="AH37" s="77">
        <f>+$AG$9*AG37</f>
        <v>13</v>
      </c>
      <c r="AI37" s="77"/>
      <c r="AL37" s="76">
        <v>0.16666666666666666</v>
      </c>
      <c r="AM37" s="77">
        <f>+$AG$9*AL37</f>
        <v>13</v>
      </c>
      <c r="AN37" s="77"/>
      <c r="AQ37" s="76">
        <v>0.15384615384615385</v>
      </c>
      <c r="AR37" s="77">
        <f t="shared" si="43"/>
        <v>29.815384615384616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55.682242990654203</v>
      </c>
      <c r="BH37" s="77"/>
    </row>
    <row r="38" spans="1:62" hidden="1" x14ac:dyDescent="0.2">
      <c r="A38" s="30" t="s">
        <v>14</v>
      </c>
      <c r="C38" s="76">
        <f t="shared" si="45"/>
        <v>0.12681159420289856</v>
      </c>
      <c r="D38" s="77">
        <f t="shared" si="36"/>
        <v>105</v>
      </c>
      <c r="E38" s="77"/>
      <c r="H38" s="76">
        <f t="shared" si="46"/>
        <v>0.12082297707815522</v>
      </c>
      <c r="I38" s="77">
        <f t="shared" si="37"/>
        <v>175</v>
      </c>
      <c r="J38" s="77"/>
      <c r="M38" s="76"/>
      <c r="N38" s="77"/>
      <c r="O38" s="77"/>
      <c r="R38" s="76">
        <f t="shared" si="47"/>
        <v>8.6956521739130432E-2</v>
      </c>
      <c r="S38" s="77">
        <f t="shared" si="39"/>
        <v>44.973913043478255</v>
      </c>
      <c r="T38" s="77"/>
      <c r="W38" s="76">
        <v>0.15015015015015015</v>
      </c>
      <c r="X38" s="77">
        <f>+$W$9*W38</f>
        <v>0</v>
      </c>
      <c r="Y38" s="77"/>
      <c r="AG38" s="76">
        <v>0.16666666666666666</v>
      </c>
      <c r="AH38" s="77">
        <f>+$AG$9*AG38</f>
        <v>13</v>
      </c>
      <c r="AI38" s="77"/>
      <c r="AL38" s="76">
        <v>0.16666666666666666</v>
      </c>
      <c r="AM38" s="77">
        <f>+$AG$9*AL38</f>
        <v>13</v>
      </c>
      <c r="AN38" s="77"/>
      <c r="AQ38" s="76">
        <v>0.15384615384615385</v>
      </c>
      <c r="AR38" s="77">
        <f t="shared" si="43"/>
        <v>29.815384615384616</v>
      </c>
      <c r="AS38" s="77"/>
      <c r="BF38" s="76">
        <v>0.14018691588785046</v>
      </c>
      <c r="BG38" s="77">
        <f>+$BF$9*BF38</f>
        <v>55.682242990654203</v>
      </c>
      <c r="BH38" s="77"/>
    </row>
    <row r="39" spans="1:62" hidden="1" x14ac:dyDescent="0.2">
      <c r="A39" s="30" t="s">
        <v>15</v>
      </c>
      <c r="C39" s="76">
        <f t="shared" si="45"/>
        <v>0.12681159420289856</v>
      </c>
      <c r="D39" s="77">
        <f t="shared" si="36"/>
        <v>105</v>
      </c>
      <c r="E39" s="77"/>
      <c r="H39" s="76">
        <f t="shared" si="46"/>
        <v>0.12082297707815522</v>
      </c>
      <c r="I39" s="77">
        <f t="shared" si="37"/>
        <v>175</v>
      </c>
      <c r="J39" s="77"/>
      <c r="M39" s="76"/>
      <c r="N39" s="77"/>
      <c r="O39" s="77"/>
      <c r="R39" s="76">
        <f t="shared" si="47"/>
        <v>8.5748792270531407E-2</v>
      </c>
      <c r="S39" s="77">
        <f t="shared" si="39"/>
        <v>44.349275362318835</v>
      </c>
      <c r="T39" s="77"/>
      <c r="W39" s="76">
        <v>0.15015015015015015</v>
      </c>
      <c r="X39" s="77">
        <f>+$W$9*W37</f>
        <v>0</v>
      </c>
      <c r="Y39" s="77"/>
      <c r="AG39" s="76">
        <v>0.16666666666666666</v>
      </c>
      <c r="AH39" s="77">
        <f>+$AG$9*AG39</f>
        <v>13</v>
      </c>
      <c r="AI39" s="77"/>
      <c r="AL39" s="76">
        <v>0.16666666666666666</v>
      </c>
      <c r="AM39" s="77">
        <f>+$AG$9*AL39</f>
        <v>13</v>
      </c>
      <c r="AN39" s="77"/>
      <c r="AQ39" s="76">
        <v>0.15384615384615385</v>
      </c>
      <c r="AR39" s="77">
        <f t="shared" si="43"/>
        <v>29.815384615384616</v>
      </c>
      <c r="AS39" s="77"/>
      <c r="BF39" s="76">
        <v>0.14018691588785046</v>
      </c>
      <c r="BG39" s="77">
        <f>+$BF$9*BF39</f>
        <v>55.682242990654203</v>
      </c>
      <c r="BH39" s="77"/>
    </row>
    <row r="40" spans="1:62" s="108" customFormat="1" x14ac:dyDescent="0.2">
      <c r="A40" s="107"/>
      <c r="C40" s="76">
        <f t="shared" ref="C40:C48" si="48">+C11/$C$24</f>
        <v>4.8309178743961352E-2</v>
      </c>
      <c r="D40" s="109">
        <f t="shared" si="36"/>
        <v>40</v>
      </c>
      <c r="E40" s="109"/>
      <c r="F40" s="109"/>
      <c r="G40" s="109"/>
      <c r="H40" s="110"/>
      <c r="I40" s="111"/>
      <c r="J40" s="111"/>
      <c r="K40" s="111"/>
      <c r="L40" s="111"/>
      <c r="M40" s="109"/>
      <c r="N40" s="109"/>
      <c r="O40" s="109"/>
      <c r="P40" s="109"/>
      <c r="Q40" s="109"/>
      <c r="R40" s="112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12"/>
      <c r="AH40" s="109"/>
      <c r="AI40" s="109"/>
      <c r="AJ40" s="109"/>
      <c r="AK40" s="109"/>
      <c r="AL40" s="112"/>
      <c r="AM40" s="109"/>
      <c r="AN40" s="109"/>
      <c r="AO40" s="109"/>
      <c r="AP40" s="109"/>
      <c r="AQ40" s="112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12"/>
      <c r="BG40" s="109"/>
      <c r="BH40" s="109"/>
      <c r="BI40" s="109"/>
      <c r="BJ40" s="109"/>
    </row>
    <row r="41" spans="1:62" s="108" customFormat="1" x14ac:dyDescent="0.2">
      <c r="A41" s="107"/>
      <c r="C41" s="76">
        <f t="shared" si="48"/>
        <v>7.2463768115942032E-2</v>
      </c>
      <c r="D41" s="109"/>
      <c r="E41" s="109"/>
      <c r="F41" s="109"/>
      <c r="G41" s="109"/>
      <c r="H41" s="110"/>
      <c r="I41" s="111"/>
      <c r="J41" s="111"/>
      <c r="K41" s="111"/>
      <c r="L41" s="111"/>
      <c r="M41" s="109"/>
      <c r="N41" s="109"/>
      <c r="O41" s="109"/>
      <c r="P41" s="109"/>
      <c r="Q41" s="109"/>
      <c r="R41" s="112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12"/>
      <c r="AH41" s="109"/>
      <c r="AI41" s="109"/>
      <c r="AJ41" s="109"/>
      <c r="AK41" s="109"/>
      <c r="AL41" s="112"/>
      <c r="AM41" s="109"/>
      <c r="AN41" s="109"/>
      <c r="AO41" s="109"/>
      <c r="AP41" s="109"/>
      <c r="AQ41" s="112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12"/>
      <c r="BG41" s="109"/>
      <c r="BH41" s="109"/>
      <c r="BI41" s="109"/>
      <c r="BJ41" s="109"/>
    </row>
    <row r="42" spans="1:62" s="108" customFormat="1" x14ac:dyDescent="0.2">
      <c r="A42" s="107"/>
      <c r="C42" s="76">
        <f t="shared" si="48"/>
        <v>4.8309178743961352E-2</v>
      </c>
      <c r="D42" s="109"/>
      <c r="E42" s="109"/>
      <c r="F42" s="109"/>
      <c r="G42" s="109"/>
      <c r="H42" s="110"/>
      <c r="I42" s="111"/>
      <c r="J42" s="111"/>
      <c r="K42" s="111"/>
      <c r="L42" s="111"/>
      <c r="M42" s="109"/>
      <c r="N42" s="109"/>
      <c r="O42" s="109"/>
      <c r="P42" s="109"/>
      <c r="Q42" s="109"/>
      <c r="R42" s="112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12"/>
      <c r="AH42" s="109"/>
      <c r="AI42" s="109"/>
      <c r="AJ42" s="109"/>
      <c r="AK42" s="109"/>
      <c r="AL42" s="112"/>
      <c r="AM42" s="109"/>
      <c r="AN42" s="109"/>
      <c r="AO42" s="109"/>
      <c r="AP42" s="109"/>
      <c r="AQ42" s="112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12"/>
      <c r="BG42" s="109"/>
      <c r="BH42" s="109"/>
      <c r="BI42" s="109"/>
      <c r="BJ42" s="109"/>
    </row>
    <row r="43" spans="1:62" s="108" customFormat="1" x14ac:dyDescent="0.2">
      <c r="A43" s="107"/>
      <c r="C43" s="76">
        <f t="shared" si="48"/>
        <v>7.2463768115942032E-2</v>
      </c>
      <c r="D43" s="109"/>
      <c r="E43" s="109"/>
      <c r="F43" s="109"/>
      <c r="G43" s="109"/>
      <c r="H43" s="110"/>
      <c r="I43" s="111"/>
      <c r="J43" s="111"/>
      <c r="K43" s="111"/>
      <c r="L43" s="111"/>
      <c r="M43" s="109"/>
      <c r="N43" s="109"/>
      <c r="O43" s="109"/>
      <c r="P43" s="109"/>
      <c r="Q43" s="109"/>
      <c r="R43" s="112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12"/>
      <c r="AH43" s="109"/>
      <c r="AI43" s="109"/>
      <c r="AJ43" s="109"/>
      <c r="AK43" s="109"/>
      <c r="AL43" s="112"/>
      <c r="AM43" s="109"/>
      <c r="AN43" s="109"/>
      <c r="AO43" s="109"/>
      <c r="AP43" s="109"/>
      <c r="AQ43" s="112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12"/>
      <c r="BG43" s="109"/>
      <c r="BH43" s="109"/>
      <c r="BI43" s="109"/>
      <c r="BJ43" s="109"/>
    </row>
    <row r="44" spans="1:62" s="108" customFormat="1" x14ac:dyDescent="0.2">
      <c r="A44" s="107"/>
      <c r="C44" s="76">
        <f t="shared" si="48"/>
        <v>7.2463768115942032E-2</v>
      </c>
      <c r="D44" s="109"/>
      <c r="E44" s="109"/>
      <c r="F44" s="109"/>
      <c r="G44" s="109"/>
      <c r="H44" s="110"/>
      <c r="I44" s="111"/>
      <c r="J44" s="111"/>
      <c r="K44" s="111"/>
      <c r="L44" s="111"/>
      <c r="M44" s="109"/>
      <c r="N44" s="109"/>
      <c r="O44" s="109"/>
      <c r="P44" s="109"/>
      <c r="Q44" s="109"/>
      <c r="R44" s="112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12"/>
      <c r="AH44" s="109"/>
      <c r="AI44" s="109"/>
      <c r="AJ44" s="109"/>
      <c r="AK44" s="109"/>
      <c r="AL44" s="112"/>
      <c r="AM44" s="109"/>
      <c r="AN44" s="109"/>
      <c r="AO44" s="109"/>
      <c r="AP44" s="109"/>
      <c r="AQ44" s="112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12"/>
      <c r="BG44" s="109"/>
      <c r="BH44" s="109"/>
      <c r="BI44" s="109"/>
      <c r="BJ44" s="109"/>
    </row>
    <row r="45" spans="1:62" s="108" customFormat="1" x14ac:dyDescent="0.2">
      <c r="A45" s="107"/>
      <c r="C45" s="76">
        <f t="shared" si="48"/>
        <v>7.2463768115942032E-2</v>
      </c>
      <c r="D45" s="109"/>
      <c r="E45" s="109"/>
      <c r="F45" s="109"/>
      <c r="G45" s="109"/>
      <c r="H45" s="110"/>
      <c r="I45" s="111"/>
      <c r="J45" s="111"/>
      <c r="K45" s="111"/>
      <c r="L45" s="111"/>
      <c r="M45" s="109"/>
      <c r="N45" s="109"/>
      <c r="O45" s="109"/>
      <c r="P45" s="109"/>
      <c r="Q45" s="109"/>
      <c r="R45" s="112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12"/>
      <c r="AH45" s="109"/>
      <c r="AI45" s="109"/>
      <c r="AJ45" s="109"/>
      <c r="AK45" s="109"/>
      <c r="AL45" s="112"/>
      <c r="AM45" s="109"/>
      <c r="AN45" s="109"/>
      <c r="AO45" s="109"/>
      <c r="AP45" s="109"/>
      <c r="AQ45" s="112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12"/>
      <c r="BG45" s="109"/>
      <c r="BH45" s="109"/>
      <c r="BI45" s="109"/>
      <c r="BJ45" s="109"/>
    </row>
    <row r="46" spans="1:62" s="108" customFormat="1" x14ac:dyDescent="0.2">
      <c r="A46" s="107"/>
      <c r="C46" s="76">
        <f t="shared" si="48"/>
        <v>4.8309178743961352E-2</v>
      </c>
      <c r="D46" s="109"/>
      <c r="E46" s="109"/>
      <c r="F46" s="109"/>
      <c r="G46" s="109"/>
      <c r="H46" s="110"/>
      <c r="I46" s="111"/>
      <c r="J46" s="111"/>
      <c r="K46" s="111"/>
      <c r="L46" s="111"/>
      <c r="M46" s="109"/>
      <c r="N46" s="109"/>
      <c r="O46" s="109"/>
      <c r="P46" s="109"/>
      <c r="Q46" s="109"/>
      <c r="R46" s="112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12"/>
      <c r="AH46" s="109"/>
      <c r="AI46" s="109"/>
      <c r="AJ46" s="109"/>
      <c r="AK46" s="109"/>
      <c r="AL46" s="112"/>
      <c r="AM46" s="109"/>
      <c r="AN46" s="109"/>
      <c r="AO46" s="109"/>
      <c r="AP46" s="109"/>
      <c r="AQ46" s="112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12"/>
      <c r="BG46" s="109"/>
      <c r="BH46" s="109"/>
      <c r="BI46" s="109"/>
      <c r="BJ46" s="109"/>
    </row>
    <row r="47" spans="1:62" s="108" customFormat="1" x14ac:dyDescent="0.2">
      <c r="A47" s="107"/>
      <c r="C47" s="76">
        <f t="shared" si="48"/>
        <v>0.13043478260869565</v>
      </c>
      <c r="D47" s="109"/>
      <c r="E47" s="109"/>
      <c r="F47" s="109"/>
      <c r="G47" s="109"/>
      <c r="H47" s="110"/>
      <c r="I47" s="111"/>
      <c r="J47" s="111"/>
      <c r="K47" s="111"/>
      <c r="L47" s="111"/>
      <c r="M47" s="109"/>
      <c r="N47" s="109"/>
      <c r="O47" s="109"/>
      <c r="P47" s="109"/>
      <c r="Q47" s="109"/>
      <c r="R47" s="112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12"/>
      <c r="AH47" s="109"/>
      <c r="AI47" s="109"/>
      <c r="AJ47" s="109"/>
      <c r="AK47" s="109"/>
      <c r="AL47" s="112"/>
      <c r="AM47" s="109"/>
      <c r="AN47" s="109"/>
      <c r="AO47" s="109"/>
      <c r="AP47" s="109"/>
      <c r="AQ47" s="112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12"/>
      <c r="BG47" s="109"/>
      <c r="BH47" s="109"/>
      <c r="BI47" s="109"/>
      <c r="BJ47" s="109"/>
    </row>
    <row r="48" spans="1:62" s="108" customFormat="1" x14ac:dyDescent="0.2">
      <c r="A48" s="107"/>
      <c r="C48" s="76">
        <f t="shared" si="48"/>
        <v>6.038647342995169E-3</v>
      </c>
      <c r="D48" s="109"/>
      <c r="E48" s="109"/>
      <c r="F48" s="109"/>
      <c r="G48" s="109"/>
      <c r="H48" s="110"/>
      <c r="I48" s="111"/>
      <c r="J48" s="111"/>
      <c r="K48" s="111"/>
      <c r="L48" s="111"/>
      <c r="M48" s="109"/>
      <c r="N48" s="109"/>
      <c r="O48" s="109"/>
      <c r="P48" s="109"/>
      <c r="Q48" s="109"/>
      <c r="R48" s="112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12"/>
      <c r="AH48" s="109"/>
      <c r="AI48" s="109"/>
      <c r="AJ48" s="109"/>
      <c r="AK48" s="109"/>
      <c r="AL48" s="112"/>
      <c r="AM48" s="109"/>
      <c r="AN48" s="109"/>
      <c r="AO48" s="109"/>
      <c r="AP48" s="109"/>
      <c r="AQ48" s="112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12"/>
      <c r="BG48" s="109"/>
      <c r="BH48" s="109"/>
      <c r="BI48" s="109"/>
      <c r="BJ48" s="109"/>
    </row>
    <row r="49" spans="1:62" s="108" customFormat="1" x14ac:dyDescent="0.2">
      <c r="A49" s="107"/>
      <c r="C49" s="76">
        <f>+C21/$C$24</f>
        <v>0.12681159420289856</v>
      </c>
      <c r="D49" s="109"/>
      <c r="E49" s="109"/>
      <c r="F49" s="109"/>
      <c r="G49" s="109"/>
      <c r="H49" s="110"/>
      <c r="I49" s="111"/>
      <c r="J49" s="111"/>
      <c r="K49" s="111"/>
      <c r="L49" s="111"/>
      <c r="M49" s="109"/>
      <c r="N49" s="109"/>
      <c r="O49" s="109"/>
      <c r="P49" s="109"/>
      <c r="Q49" s="109"/>
      <c r="R49" s="112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12"/>
      <c r="AH49" s="109"/>
      <c r="AI49" s="109"/>
      <c r="AJ49" s="109"/>
      <c r="AK49" s="109"/>
      <c r="AL49" s="112"/>
      <c r="AM49" s="109"/>
      <c r="AN49" s="109"/>
      <c r="AO49" s="109"/>
      <c r="AP49" s="109"/>
      <c r="AQ49" s="112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12"/>
      <c r="BG49" s="109"/>
      <c r="BH49" s="109"/>
      <c r="BI49" s="109"/>
      <c r="BJ49" s="109"/>
    </row>
    <row r="50" spans="1:62" s="108" customFormat="1" x14ac:dyDescent="0.2">
      <c r="A50" s="107"/>
      <c r="C50" s="76">
        <f>+C22/$C$24</f>
        <v>0.12681159420289856</v>
      </c>
      <c r="D50" s="109"/>
      <c r="E50" s="109"/>
      <c r="F50" s="109"/>
      <c r="G50" s="109"/>
      <c r="H50" s="110"/>
      <c r="I50" s="111"/>
      <c r="J50" s="111"/>
      <c r="K50" s="111"/>
      <c r="L50" s="111"/>
      <c r="M50" s="109"/>
      <c r="N50" s="109"/>
      <c r="O50" s="109"/>
      <c r="P50" s="109"/>
      <c r="Q50" s="109"/>
      <c r="R50" s="112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12"/>
      <c r="AH50" s="109"/>
      <c r="AI50" s="109"/>
      <c r="AJ50" s="109"/>
      <c r="AK50" s="109"/>
      <c r="AL50" s="112"/>
      <c r="AM50" s="109"/>
      <c r="AN50" s="109"/>
      <c r="AO50" s="109"/>
      <c r="AP50" s="109"/>
      <c r="AQ50" s="112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12"/>
      <c r="BG50" s="109"/>
      <c r="BH50" s="109"/>
      <c r="BI50" s="109"/>
      <c r="BJ50" s="109"/>
    </row>
    <row r="51" spans="1:62" s="108" customFormat="1" x14ac:dyDescent="0.2">
      <c r="A51" s="107"/>
      <c r="C51" s="76">
        <f>+C23/$C$24</f>
        <v>0.12681159420289856</v>
      </c>
      <c r="D51" s="109"/>
      <c r="E51" s="109"/>
      <c r="F51" s="109"/>
      <c r="G51" s="109"/>
      <c r="H51" s="110"/>
      <c r="I51" s="111"/>
      <c r="J51" s="111"/>
      <c r="K51" s="111"/>
      <c r="L51" s="111"/>
      <c r="M51" s="109"/>
      <c r="N51" s="109"/>
      <c r="O51" s="109"/>
      <c r="P51" s="109"/>
      <c r="Q51" s="109"/>
      <c r="R51" s="112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12"/>
      <c r="AH51" s="109"/>
      <c r="AI51" s="109"/>
      <c r="AJ51" s="109"/>
      <c r="AK51" s="109"/>
      <c r="AL51" s="112"/>
      <c r="AM51" s="109"/>
      <c r="AN51" s="109"/>
      <c r="AO51" s="109"/>
      <c r="AP51" s="109"/>
      <c r="AQ51" s="112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12"/>
      <c r="BG51" s="109"/>
      <c r="BH51" s="109"/>
      <c r="BI51" s="109"/>
      <c r="BJ51" s="109"/>
    </row>
    <row r="52" spans="1:62" s="108" customFormat="1" x14ac:dyDescent="0.2">
      <c r="A52" s="107"/>
      <c r="C52" s="76">
        <f>+C24/$C$24</f>
        <v>1</v>
      </c>
      <c r="D52" s="109"/>
      <c r="E52" s="109"/>
      <c r="F52" s="109"/>
      <c r="G52" s="109"/>
      <c r="H52" s="110"/>
      <c r="I52" s="111"/>
      <c r="J52" s="111"/>
      <c r="K52" s="111"/>
      <c r="L52" s="111"/>
      <c r="M52" s="109"/>
      <c r="N52" s="109"/>
      <c r="O52" s="109"/>
      <c r="P52" s="109"/>
      <c r="Q52" s="109"/>
      <c r="R52" s="112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12"/>
      <c r="AH52" s="109"/>
      <c r="AI52" s="109"/>
      <c r="AJ52" s="109"/>
      <c r="AK52" s="109"/>
      <c r="AL52" s="112"/>
      <c r="AM52" s="109"/>
      <c r="AN52" s="109"/>
      <c r="AO52" s="109"/>
      <c r="AP52" s="109"/>
      <c r="AQ52" s="112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12"/>
      <c r="BG52" s="109"/>
      <c r="BH52" s="109"/>
      <c r="BI52" s="109"/>
      <c r="BJ52" s="109"/>
    </row>
  </sheetData>
  <mergeCells count="24">
    <mergeCell ref="AL2:AP2"/>
    <mergeCell ref="AM8:AO8"/>
    <mergeCell ref="AH8:AJ8"/>
    <mergeCell ref="C2:G2"/>
    <mergeCell ref="H2:L2"/>
    <mergeCell ref="M2:Q2"/>
    <mergeCell ref="R2:V2"/>
    <mergeCell ref="W2:AA2"/>
    <mergeCell ref="AG2:AK2"/>
    <mergeCell ref="D8:F8"/>
    <mergeCell ref="I8:K8"/>
    <mergeCell ref="N8:P8"/>
    <mergeCell ref="S8:U8"/>
    <mergeCell ref="X8:Z8"/>
    <mergeCell ref="AB2:AF2"/>
    <mergeCell ref="AC8:AE8"/>
    <mergeCell ref="AR8:AT8"/>
    <mergeCell ref="AW8:AY8"/>
    <mergeCell ref="BB8:BD8"/>
    <mergeCell ref="BG8:BI8"/>
    <mergeCell ref="AQ2:AU2"/>
    <mergeCell ref="AV2:AZ2"/>
    <mergeCell ref="BA2:BE2"/>
    <mergeCell ref="BF2:BJ2"/>
  </mergeCells>
  <pageMargins left="0.59055118110236227" right="0.59055118110236227" top="0.74803149606299213" bottom="0.74803149606299213" header="0.31496062992125984" footer="0.31496062992125984"/>
  <pageSetup scale="59" fitToWidth="2" pageOrder="overThenDown" orientation="landscape" r:id="rId1"/>
  <ignoredErrors>
    <ignoredError sqref="P24:Q24 AY24:BB24 H24 M24:N24 AG24:AH24 AQ24:AR24 AT24:AW24 BF24:BG24 AC24 AJ24:AK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BJ52"/>
  <sheetViews>
    <sheetView showGridLines="0" tabSelected="1" zoomScale="90" zoomScaleNormal="90" zoomScalePageLayoutView="90" workbookViewId="0">
      <pane xSplit="2" ySplit="9" topLeftCell="AB10" activePane="bottomRight" state="frozen"/>
      <selection pane="topRight" activeCell="C1" sqref="C1"/>
      <selection pane="bottomLeft" activeCell="A10" sqref="A10"/>
      <selection pane="bottomRight" activeCell="BF10" sqref="BF10:BG23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28"/>
      <c r="B1" s="1"/>
      <c r="C1" s="11">
        <v>500010575</v>
      </c>
      <c r="D1" s="12"/>
      <c r="E1" s="12"/>
      <c r="F1" s="12"/>
      <c r="G1" s="12"/>
      <c r="H1" s="11">
        <v>500010578</v>
      </c>
      <c r="I1" s="12"/>
      <c r="J1" s="12"/>
      <c r="K1" s="12"/>
      <c r="L1" s="14"/>
      <c r="M1" s="11">
        <v>500010577</v>
      </c>
      <c r="N1" s="12"/>
      <c r="O1" s="12"/>
      <c r="P1" s="12"/>
      <c r="Q1" s="12"/>
      <c r="R1" s="11">
        <v>500010597</v>
      </c>
      <c r="S1" s="12"/>
      <c r="T1" s="12"/>
      <c r="U1" s="12"/>
      <c r="V1" s="12"/>
      <c r="W1" s="11">
        <v>500007111</v>
      </c>
      <c r="X1" s="12"/>
      <c r="Y1" s="12"/>
      <c r="Z1" s="12"/>
      <c r="AA1" s="13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500010640</v>
      </c>
      <c r="AM1" s="12"/>
      <c r="AN1" s="12"/>
      <c r="AO1" s="12"/>
      <c r="AP1" s="13"/>
      <c r="AQ1" s="16">
        <v>500010591</v>
      </c>
      <c r="AR1" s="12"/>
      <c r="AS1" s="12"/>
      <c r="AT1" s="12"/>
      <c r="AU1" s="14"/>
      <c r="AV1" s="11">
        <v>500010574</v>
      </c>
      <c r="AW1" s="12"/>
      <c r="AX1" s="12"/>
      <c r="AY1" s="12"/>
      <c r="AZ1" s="13"/>
      <c r="BA1" s="11">
        <v>500010631</v>
      </c>
      <c r="BB1" s="12"/>
      <c r="BC1" s="12"/>
      <c r="BD1" s="12"/>
      <c r="BE1" s="14"/>
      <c r="BF1" s="11">
        <v>500010635</v>
      </c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31" t="s">
        <v>1</v>
      </c>
      <c r="C2" s="248" t="s">
        <v>22</v>
      </c>
      <c r="D2" s="249"/>
      <c r="E2" s="249"/>
      <c r="F2" s="249"/>
      <c r="G2" s="249"/>
      <c r="H2" s="248" t="s">
        <v>24</v>
      </c>
      <c r="I2" s="249"/>
      <c r="J2" s="249"/>
      <c r="K2" s="249"/>
      <c r="L2" s="249"/>
      <c r="M2" s="248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49"/>
      <c r="W2" s="248" t="s">
        <v>32</v>
      </c>
      <c r="X2" s="249"/>
      <c r="Y2" s="249"/>
      <c r="Z2" s="249"/>
      <c r="AA2" s="250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31</v>
      </c>
      <c r="AM2" s="249"/>
      <c r="AN2" s="249"/>
      <c r="AO2" s="249"/>
      <c r="AP2" s="250"/>
      <c r="AQ2" s="249" t="s">
        <v>26</v>
      </c>
      <c r="AR2" s="249"/>
      <c r="AS2" s="249"/>
      <c r="AT2" s="249"/>
      <c r="AU2" s="249"/>
      <c r="AV2" s="248" t="s">
        <v>20</v>
      </c>
      <c r="AW2" s="249"/>
      <c r="AX2" s="249"/>
      <c r="AY2" s="249"/>
      <c r="AZ2" s="250"/>
      <c r="BA2" s="248" t="s">
        <v>27</v>
      </c>
      <c r="BB2" s="249"/>
      <c r="BC2" s="249"/>
      <c r="BD2" s="249"/>
      <c r="BE2" s="249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">
        <v>201825</v>
      </c>
      <c r="C3" s="134"/>
      <c r="D3" s="135"/>
      <c r="E3" s="135"/>
      <c r="F3" s="135"/>
      <c r="G3" s="135"/>
      <c r="H3" s="134"/>
      <c r="I3" s="135"/>
      <c r="J3" s="135"/>
      <c r="K3" s="135"/>
      <c r="L3" s="135"/>
      <c r="M3" s="134"/>
      <c r="N3" s="135"/>
      <c r="O3" s="135"/>
      <c r="P3" s="135"/>
      <c r="Q3" s="135"/>
      <c r="R3" s="134"/>
      <c r="S3" s="135"/>
      <c r="T3" s="135"/>
      <c r="U3" s="135"/>
      <c r="V3" s="135"/>
      <c r="W3" s="134">
        <v>0</v>
      </c>
      <c r="X3" s="135"/>
      <c r="Y3" s="135"/>
      <c r="Z3" s="135"/>
      <c r="AA3" s="135"/>
      <c r="AB3" s="134">
        <v>662</v>
      </c>
      <c r="AC3" s="135"/>
      <c r="AD3" s="135"/>
      <c r="AE3" s="135"/>
      <c r="AF3" s="135"/>
      <c r="AG3" s="134">
        <v>0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8">
        <v>0</v>
      </c>
      <c r="AR3" s="135"/>
      <c r="AS3" s="135"/>
      <c r="AT3" s="135"/>
      <c r="AU3" s="135"/>
      <c r="AV3" s="134">
        <v>95</v>
      </c>
      <c r="AW3" s="135"/>
      <c r="AX3" s="135"/>
      <c r="AY3" s="135"/>
      <c r="AZ3" s="135"/>
      <c r="BA3" s="134"/>
      <c r="BB3" s="135"/>
      <c r="BC3" s="135"/>
      <c r="BD3" s="135"/>
      <c r="BE3" s="136"/>
      <c r="BF3" s="134"/>
      <c r="BG3" s="135"/>
      <c r="BH3" s="135"/>
      <c r="BI3" s="135"/>
      <c r="BJ3" s="137"/>
    </row>
    <row r="4" spans="1:62" ht="13" x14ac:dyDescent="0.2">
      <c r="A4" s="165" t="s">
        <v>18</v>
      </c>
      <c r="B4" s="7"/>
      <c r="C4" s="166"/>
      <c r="D4" s="37"/>
      <c r="E4" s="37"/>
      <c r="F4" s="166"/>
      <c r="G4" s="166"/>
      <c r="H4" s="166"/>
      <c r="I4" s="37"/>
      <c r="J4" s="37"/>
      <c r="K4" s="166"/>
      <c r="L4" s="166"/>
      <c r="M4" s="166"/>
      <c r="N4" s="37"/>
      <c r="O4" s="37"/>
      <c r="P4" s="166"/>
      <c r="Q4" s="166"/>
      <c r="R4" s="166"/>
      <c r="S4" s="37"/>
      <c r="T4" s="37"/>
      <c r="U4" s="166"/>
      <c r="V4" s="166"/>
      <c r="W4" s="166"/>
      <c r="X4" s="37"/>
      <c r="Y4" s="37"/>
      <c r="Z4" s="166"/>
      <c r="AA4" s="166"/>
      <c r="AB4" s="166">
        <v>32319</v>
      </c>
      <c r="AC4" s="37"/>
      <c r="AD4" s="37"/>
      <c r="AE4" s="166"/>
      <c r="AF4" s="166"/>
      <c r="AG4" s="166"/>
      <c r="AH4" s="37"/>
      <c r="AI4" s="37"/>
      <c r="AJ4" s="166"/>
      <c r="AK4" s="168"/>
      <c r="AL4" s="170"/>
      <c r="AM4" s="37"/>
      <c r="AN4" s="37"/>
      <c r="AO4" s="166"/>
      <c r="AP4" s="171"/>
      <c r="AQ4" s="238"/>
      <c r="AR4" s="37"/>
      <c r="AS4" s="37"/>
      <c r="AT4" s="166"/>
      <c r="AU4" s="166"/>
      <c r="AV4" s="166">
        <v>32322</v>
      </c>
      <c r="AW4" s="37"/>
      <c r="AX4" s="37"/>
      <c r="AY4" s="166"/>
      <c r="AZ4" s="166"/>
      <c r="BA4" s="166"/>
      <c r="BB4" s="37"/>
      <c r="BC4" s="37"/>
      <c r="BD4" s="166"/>
      <c r="BE4" s="168"/>
      <c r="BF4" s="170"/>
      <c r="BG4" s="37"/>
      <c r="BH4" s="37"/>
      <c r="BI4" s="166"/>
      <c r="BJ4" s="171"/>
    </row>
    <row r="5" spans="1:62" ht="13" x14ac:dyDescent="0.2">
      <c r="A5" s="29"/>
      <c r="C5" s="33"/>
      <c r="D5" s="34"/>
      <c r="E5" s="34"/>
      <c r="F5" s="35"/>
      <c r="G5" s="35"/>
      <c r="H5" s="33"/>
      <c r="I5" s="34"/>
      <c r="J5" s="34"/>
      <c r="K5" s="35"/>
      <c r="L5" s="35"/>
      <c r="M5" s="33"/>
      <c r="N5" s="34"/>
      <c r="O5" s="34"/>
      <c r="P5" s="35"/>
      <c r="Q5" s="35"/>
      <c r="R5" s="33"/>
      <c r="S5" s="34"/>
      <c r="T5" s="34"/>
      <c r="U5" s="35"/>
      <c r="V5" s="35"/>
      <c r="W5" s="33"/>
      <c r="X5" s="34"/>
      <c r="Y5" s="34"/>
      <c r="Z5" s="35"/>
      <c r="AA5" s="35"/>
      <c r="AB5" s="33"/>
      <c r="AC5" s="34"/>
      <c r="AD5" s="34"/>
      <c r="AE5" s="35"/>
      <c r="AF5" s="35"/>
      <c r="AG5" s="33"/>
      <c r="AH5" s="34"/>
      <c r="AI5" s="34"/>
      <c r="AJ5" s="35"/>
      <c r="AK5" s="35"/>
      <c r="AL5" s="33"/>
      <c r="AM5" s="34"/>
      <c r="AN5" s="34"/>
      <c r="AO5" s="35"/>
      <c r="AP5" s="81"/>
      <c r="AQ5" s="35"/>
      <c r="AR5" s="34"/>
      <c r="AS5" s="34"/>
      <c r="AT5" s="35"/>
      <c r="AU5" s="35"/>
      <c r="AV5" s="33"/>
      <c r="AW5" s="34"/>
      <c r="AX5" s="34"/>
      <c r="AY5" s="35"/>
      <c r="AZ5" s="35"/>
      <c r="BA5" s="33"/>
      <c r="BB5" s="34"/>
      <c r="BC5" s="34"/>
      <c r="BD5" s="35"/>
      <c r="BE5" s="35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2">
        <v>0.4</v>
      </c>
      <c r="C6" s="24">
        <f>+B6*C3</f>
        <v>0</v>
      </c>
      <c r="D6" s="23"/>
      <c r="E6" s="23"/>
      <c r="F6" s="23"/>
      <c r="G6" s="23"/>
      <c r="H6" s="24">
        <f>+B6*H3</f>
        <v>0</v>
      </c>
      <c r="I6" s="23"/>
      <c r="J6" s="23"/>
      <c r="K6" s="23"/>
      <c r="L6" s="43"/>
      <c r="M6" s="24">
        <f>+B6*M3</f>
        <v>0</v>
      </c>
      <c r="N6" s="23"/>
      <c r="O6" s="23"/>
      <c r="P6" s="23"/>
      <c r="Q6" s="23"/>
      <c r="R6" s="24">
        <f>+B6*R3</f>
        <v>0</v>
      </c>
      <c r="S6" s="23"/>
      <c r="T6" s="23"/>
      <c r="U6" s="23"/>
      <c r="V6" s="23"/>
      <c r="W6" s="24">
        <f>+B6*W3</f>
        <v>0</v>
      </c>
      <c r="X6" s="23"/>
      <c r="Y6" s="23"/>
      <c r="Z6" s="23"/>
      <c r="AA6" s="44"/>
      <c r="AB6" s="24">
        <f>+B6*AB3</f>
        <v>264.8</v>
      </c>
      <c r="AC6" s="23"/>
      <c r="AD6" s="23"/>
      <c r="AE6" s="23"/>
      <c r="AF6" s="44"/>
      <c r="AG6" s="24">
        <f>+B6*AG3</f>
        <v>0</v>
      </c>
      <c r="AH6" s="23"/>
      <c r="AI6" s="23"/>
      <c r="AJ6" s="23"/>
      <c r="AK6" s="43"/>
      <c r="AL6" s="24">
        <f>+B6*AL3</f>
        <v>0</v>
      </c>
      <c r="AM6" s="23"/>
      <c r="AN6" s="23"/>
      <c r="AO6" s="23"/>
      <c r="AP6" s="44"/>
      <c r="AQ6" s="172">
        <f>+B6*AQ3</f>
        <v>0</v>
      </c>
      <c r="AR6" s="23"/>
      <c r="AS6" s="23"/>
      <c r="AT6" s="23"/>
      <c r="AU6" s="43"/>
      <c r="AV6" s="24">
        <f>+B6*AV3</f>
        <v>38</v>
      </c>
      <c r="AW6" s="23"/>
      <c r="AX6" s="23"/>
      <c r="AY6" s="23"/>
      <c r="AZ6" s="44"/>
      <c r="BA6" s="24">
        <f>+AU6*BA3</f>
        <v>0</v>
      </c>
      <c r="BB6" s="23"/>
      <c r="BC6" s="23"/>
      <c r="BD6" s="23"/>
      <c r="BE6" s="43"/>
      <c r="BF6" s="24">
        <f>+B6*BF3</f>
        <v>0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2">
        <v>0.6</v>
      </c>
      <c r="C7" s="24">
        <f>+B7*C3</f>
        <v>0</v>
      </c>
      <c r="D7" s="23"/>
      <c r="E7" s="23"/>
      <c r="F7" s="23"/>
      <c r="G7" s="23"/>
      <c r="H7" s="24">
        <f>+B7*H3</f>
        <v>0</v>
      </c>
      <c r="I7" s="23"/>
      <c r="J7" s="23"/>
      <c r="K7" s="23"/>
      <c r="L7" s="43"/>
      <c r="M7" s="24">
        <f>+B7*M3</f>
        <v>0</v>
      </c>
      <c r="N7" s="23"/>
      <c r="O7" s="23"/>
      <c r="P7" s="23"/>
      <c r="Q7" s="23"/>
      <c r="R7" s="24">
        <f>+B7*R3</f>
        <v>0</v>
      </c>
      <c r="S7" s="23"/>
      <c r="T7" s="23"/>
      <c r="U7" s="23"/>
      <c r="V7" s="23"/>
      <c r="W7" s="24">
        <f>+B7*W3</f>
        <v>0</v>
      </c>
      <c r="X7" s="23"/>
      <c r="Y7" s="23"/>
      <c r="Z7" s="23"/>
      <c r="AA7" s="44"/>
      <c r="AB7" s="24">
        <f>+B7*AB3</f>
        <v>397.2</v>
      </c>
      <c r="AC7" s="23"/>
      <c r="AD7" s="23"/>
      <c r="AE7" s="23"/>
      <c r="AF7" s="44"/>
      <c r="AG7" s="24">
        <f>+B7*AG3</f>
        <v>0</v>
      </c>
      <c r="AH7" s="23"/>
      <c r="AI7" s="23"/>
      <c r="AJ7" s="23"/>
      <c r="AK7" s="43"/>
      <c r="AL7" s="24">
        <f>+B7*AL3</f>
        <v>0</v>
      </c>
      <c r="AM7" s="23"/>
      <c r="AN7" s="23"/>
      <c r="AO7" s="23"/>
      <c r="AP7" s="44"/>
      <c r="AQ7" s="172">
        <f>+B7*AQ3</f>
        <v>0</v>
      </c>
      <c r="AR7" s="23"/>
      <c r="AS7" s="23"/>
      <c r="AT7" s="23"/>
      <c r="AU7" s="43"/>
      <c r="AV7" s="24">
        <f>+B7*AV3</f>
        <v>57</v>
      </c>
      <c r="AW7" s="23"/>
      <c r="AX7" s="23"/>
      <c r="AY7" s="23"/>
      <c r="AZ7" s="44"/>
      <c r="BA7" s="24">
        <f>+AU7*BA3</f>
        <v>0</v>
      </c>
      <c r="BB7" s="23"/>
      <c r="BC7" s="23"/>
      <c r="BD7" s="23"/>
      <c r="BE7" s="43"/>
      <c r="BF7" s="24">
        <f>+B7*BF3</f>
        <v>0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5"/>
      <c r="H8" s="161"/>
      <c r="I8" s="254"/>
      <c r="J8" s="255"/>
      <c r="K8" s="256"/>
      <c r="L8" s="85"/>
      <c r="M8" s="161"/>
      <c r="N8" s="254"/>
      <c r="O8" s="255"/>
      <c r="P8" s="256"/>
      <c r="Q8" s="85"/>
      <c r="R8" s="161"/>
      <c r="S8" s="254"/>
      <c r="T8" s="255"/>
      <c r="U8" s="256"/>
      <c r="V8" s="85"/>
      <c r="W8" s="161"/>
      <c r="X8" s="254"/>
      <c r="Y8" s="255"/>
      <c r="Z8" s="256"/>
      <c r="AA8" s="86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85"/>
      <c r="AR8" s="254"/>
      <c r="AS8" s="255"/>
      <c r="AT8" s="256"/>
      <c r="AU8" s="85"/>
      <c r="AV8" s="161"/>
      <c r="AW8" s="254"/>
      <c r="AX8" s="255"/>
      <c r="AY8" s="256"/>
      <c r="AZ8" s="86"/>
      <c r="BA8" s="161"/>
      <c r="BB8" s="254"/>
      <c r="BC8" s="255"/>
      <c r="BD8" s="256"/>
      <c r="BE8" s="85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129"/>
      <c r="C9" s="130">
        <f>+C7</f>
        <v>0</v>
      </c>
      <c r="D9" s="150"/>
      <c r="E9" s="150"/>
      <c r="F9" s="131" t="s">
        <v>34</v>
      </c>
      <c r="G9" s="163" t="s">
        <v>19</v>
      </c>
      <c r="H9" s="128">
        <f>+H7</f>
        <v>0</v>
      </c>
      <c r="I9" s="150"/>
      <c r="J9" s="150"/>
      <c r="K9" s="131" t="s">
        <v>34</v>
      </c>
      <c r="L9" s="163" t="s">
        <v>19</v>
      </c>
      <c r="M9" s="130">
        <f>+M7</f>
        <v>0</v>
      </c>
      <c r="N9" s="150"/>
      <c r="O9" s="150"/>
      <c r="P9" s="131" t="s">
        <v>34</v>
      </c>
      <c r="Q9" s="163" t="s">
        <v>19</v>
      </c>
      <c r="R9" s="130">
        <f>+R7</f>
        <v>0</v>
      </c>
      <c r="S9" s="150"/>
      <c r="T9" s="150"/>
      <c r="U9" s="131" t="s">
        <v>34</v>
      </c>
      <c r="V9" s="163" t="s">
        <v>19</v>
      </c>
      <c r="W9" s="130">
        <f>+W7</f>
        <v>0</v>
      </c>
      <c r="X9" s="150"/>
      <c r="Y9" s="150"/>
      <c r="Z9" s="131" t="s">
        <v>34</v>
      </c>
      <c r="AA9" s="163" t="s">
        <v>19</v>
      </c>
      <c r="AB9" s="130">
        <f>+AB7</f>
        <v>397.2</v>
      </c>
      <c r="AC9" s="150">
        <v>43929</v>
      </c>
      <c r="AD9" s="150"/>
      <c r="AE9" s="131" t="s">
        <v>34</v>
      </c>
      <c r="AF9" s="163" t="s">
        <v>19</v>
      </c>
      <c r="AG9" s="128">
        <f>+AG7</f>
        <v>0</v>
      </c>
      <c r="AH9" s="150"/>
      <c r="AI9" s="150"/>
      <c r="AJ9" s="131" t="s">
        <v>34</v>
      </c>
      <c r="AK9" s="169" t="s">
        <v>19</v>
      </c>
      <c r="AL9" s="128">
        <f>+AL7</f>
        <v>0</v>
      </c>
      <c r="AM9" s="150"/>
      <c r="AN9" s="150"/>
      <c r="AO9" s="131" t="s">
        <v>34</v>
      </c>
      <c r="AP9" s="167" t="s">
        <v>19</v>
      </c>
      <c r="AQ9" s="185">
        <f>+AQ7</f>
        <v>0</v>
      </c>
      <c r="AR9" s="150"/>
      <c r="AS9" s="150"/>
      <c r="AT9" s="131" t="s">
        <v>34</v>
      </c>
      <c r="AU9" s="163" t="s">
        <v>19</v>
      </c>
      <c r="AV9" s="128">
        <f>+AV7</f>
        <v>57</v>
      </c>
      <c r="AW9" s="150">
        <v>43929</v>
      </c>
      <c r="AX9" s="150"/>
      <c r="AY9" s="131" t="s">
        <v>34</v>
      </c>
      <c r="AZ9" s="163" t="s">
        <v>19</v>
      </c>
      <c r="BA9" s="130">
        <f>+BA7</f>
        <v>0</v>
      </c>
      <c r="BB9" s="150"/>
      <c r="BC9" s="150"/>
      <c r="BD9" s="131" t="s">
        <v>34</v>
      </c>
      <c r="BE9" s="169" t="s">
        <v>19</v>
      </c>
      <c r="BF9" s="128">
        <f>+BF7</f>
        <v>0</v>
      </c>
      <c r="BG9" s="150"/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89"/>
      <c r="C10" s="90">
        <v>0</v>
      </c>
      <c r="D10" s="96">
        <v>0</v>
      </c>
      <c r="E10" s="96">
        <v>0</v>
      </c>
      <c r="F10" s="92">
        <f>+C10-D10</f>
        <v>0</v>
      </c>
      <c r="G10" s="91">
        <f>+C10-F10</f>
        <v>0</v>
      </c>
      <c r="H10" s="90">
        <v>0</v>
      </c>
      <c r="I10" s="96">
        <v>0</v>
      </c>
      <c r="J10" s="96">
        <v>0</v>
      </c>
      <c r="K10" s="92">
        <f>+H10-I10</f>
        <v>0</v>
      </c>
      <c r="L10" s="91">
        <f>+H10-K10</f>
        <v>0</v>
      </c>
      <c r="M10" s="90">
        <v>0</v>
      </c>
      <c r="N10" s="96">
        <v>0</v>
      </c>
      <c r="O10" s="96">
        <v>0</v>
      </c>
      <c r="P10" s="94">
        <f>+M10-N10</f>
        <v>0</v>
      </c>
      <c r="Q10" s="95">
        <f>SUM(N10:P10)</f>
        <v>0</v>
      </c>
      <c r="R10" s="90">
        <v>0</v>
      </c>
      <c r="S10" s="96">
        <v>0</v>
      </c>
      <c r="T10" s="96">
        <v>0</v>
      </c>
      <c r="U10" s="92">
        <f>+R10-S10</f>
        <v>0</v>
      </c>
      <c r="V10" s="95">
        <f>+R10-U10</f>
        <v>0</v>
      </c>
      <c r="W10" s="90">
        <v>0</v>
      </c>
      <c r="X10" s="96">
        <v>0</v>
      </c>
      <c r="Y10" s="96">
        <v>0</v>
      </c>
      <c r="Z10" s="97">
        <f>+W10-X10</f>
        <v>0</v>
      </c>
      <c r="AA10" s="98">
        <f>+W10-Z10</f>
        <v>0</v>
      </c>
      <c r="AB10" s="93">
        <v>11</v>
      </c>
      <c r="AC10" s="96">
        <v>11</v>
      </c>
      <c r="AD10" s="96">
        <v>0</v>
      </c>
      <c r="AE10" s="97">
        <f>+AB10-AC10</f>
        <v>0</v>
      </c>
      <c r="AF10" s="98">
        <f>+AB10-AE10</f>
        <v>11</v>
      </c>
      <c r="AG10" s="90">
        <v>0</v>
      </c>
      <c r="AH10" s="96">
        <v>0</v>
      </c>
      <c r="AI10" s="96">
        <v>0</v>
      </c>
      <c r="AJ10" s="92">
        <f>+AG10-AH10</f>
        <v>0</v>
      </c>
      <c r="AK10" s="183">
        <f>+AG10-AJ10</f>
        <v>0</v>
      </c>
      <c r="AL10" s="90">
        <v>0</v>
      </c>
      <c r="AM10" s="96">
        <v>0</v>
      </c>
      <c r="AN10" s="96">
        <v>0</v>
      </c>
      <c r="AO10" s="92">
        <f>+AL10-AM10</f>
        <v>0</v>
      </c>
      <c r="AP10" s="187">
        <f>+AL10-AO10</f>
        <v>0</v>
      </c>
      <c r="AQ10" s="90">
        <v>0</v>
      </c>
      <c r="AR10" s="96">
        <v>0</v>
      </c>
      <c r="AS10" s="96">
        <v>0</v>
      </c>
      <c r="AT10" s="92">
        <f>+AQ10-AR10</f>
        <v>0</v>
      </c>
      <c r="AU10" s="99">
        <f>+AQ10-AT10</f>
        <v>0</v>
      </c>
      <c r="AV10" s="93">
        <v>1</v>
      </c>
      <c r="AW10" s="91">
        <v>1</v>
      </c>
      <c r="AX10" s="91">
        <v>0</v>
      </c>
      <c r="AY10" s="92">
        <f>+AV10-AW10</f>
        <v>0</v>
      </c>
      <c r="AZ10" s="100">
        <f>+AV10-AY10</f>
        <v>1</v>
      </c>
      <c r="BA10" s="90">
        <v>0</v>
      </c>
      <c r="BB10" s="96">
        <v>0</v>
      </c>
      <c r="BC10" s="96">
        <v>0</v>
      </c>
      <c r="BD10" s="92">
        <f>+BA10-BB10</f>
        <v>0</v>
      </c>
      <c r="BE10" s="99">
        <f>+BA10-BD10</f>
        <v>0</v>
      </c>
      <c r="BF10" s="90">
        <v>0</v>
      </c>
      <c r="BG10" s="96">
        <v>0</v>
      </c>
      <c r="BH10" s="96">
        <v>0</v>
      </c>
      <c r="BI10" s="92">
        <f>+BF10-BG10</f>
        <v>0</v>
      </c>
      <c r="BJ10" s="100">
        <f>+BF10-BI10</f>
        <v>0</v>
      </c>
    </row>
    <row r="11" spans="1:62" ht="13" x14ac:dyDescent="0.2">
      <c r="A11" s="8" t="s">
        <v>6</v>
      </c>
      <c r="B11" s="7"/>
      <c r="C11" s="90">
        <v>0</v>
      </c>
      <c r="D11" s="52">
        <v>0</v>
      </c>
      <c r="E11" s="52">
        <v>0</v>
      </c>
      <c r="F11" s="92">
        <f t="shared" ref="F11:F23" si="0">+C11-D11</f>
        <v>0</v>
      </c>
      <c r="G11" s="91">
        <f t="shared" ref="G11:G23" si="1">+C11-F11</f>
        <v>0</v>
      </c>
      <c r="H11" s="90">
        <v>0</v>
      </c>
      <c r="I11" s="52">
        <v>0</v>
      </c>
      <c r="J11" s="52">
        <v>0</v>
      </c>
      <c r="K11" s="92">
        <f t="shared" ref="K11:K23" si="2">+H11-I11</f>
        <v>0</v>
      </c>
      <c r="L11" s="91">
        <f t="shared" ref="L11:L23" si="3">+H11-K11</f>
        <v>0</v>
      </c>
      <c r="M11" s="90">
        <v>0</v>
      </c>
      <c r="N11" s="52">
        <v>0</v>
      </c>
      <c r="O11" s="52">
        <v>0</v>
      </c>
      <c r="P11" s="50">
        <f t="shared" ref="P11:P23" si="4">+M11-N11</f>
        <v>0</v>
      </c>
      <c r="Q11" s="37">
        <f t="shared" ref="Q11:Q23" si="5">SUM(N11:P11)</f>
        <v>0</v>
      </c>
      <c r="R11" s="90">
        <v>0</v>
      </c>
      <c r="S11" s="52">
        <v>0</v>
      </c>
      <c r="T11" s="52">
        <v>0</v>
      </c>
      <c r="U11" s="48">
        <f t="shared" ref="U11:U23" si="6">+R11-S11</f>
        <v>0</v>
      </c>
      <c r="V11" s="37">
        <f t="shared" ref="V11:V23" si="7">+R11-U11</f>
        <v>0</v>
      </c>
      <c r="W11" s="90">
        <v>0</v>
      </c>
      <c r="X11" s="52">
        <v>0</v>
      </c>
      <c r="Y11" s="52">
        <v>0</v>
      </c>
      <c r="Z11" s="53">
        <f t="shared" ref="Z11:Z23" si="8">+W11-X11</f>
        <v>0</v>
      </c>
      <c r="AA11" s="54">
        <f t="shared" ref="AA11:AA23" si="9">+W11-Z11</f>
        <v>0</v>
      </c>
      <c r="AB11" s="51">
        <v>11</v>
      </c>
      <c r="AC11" s="52">
        <v>11</v>
      </c>
      <c r="AD11" s="52">
        <v>0</v>
      </c>
      <c r="AE11" s="97">
        <f t="shared" ref="AE11:AE23" si="10">+AB11-AC11</f>
        <v>0</v>
      </c>
      <c r="AF11" s="54">
        <f t="shared" ref="AF11:AF23" si="11">+AB11-AE11</f>
        <v>11</v>
      </c>
      <c r="AG11" s="90">
        <v>0</v>
      </c>
      <c r="AH11" s="52">
        <v>0</v>
      </c>
      <c r="AI11" s="52">
        <v>0</v>
      </c>
      <c r="AJ11" s="48">
        <f t="shared" ref="AJ11:AJ23" si="12">+AG11-AH11</f>
        <v>0</v>
      </c>
      <c r="AK11" s="49">
        <f t="shared" ref="AK11:AK23" si="13">+AG11-AJ11</f>
        <v>0</v>
      </c>
      <c r="AL11" s="90">
        <v>0</v>
      </c>
      <c r="AM11" s="52">
        <v>0</v>
      </c>
      <c r="AN11" s="52">
        <v>0</v>
      </c>
      <c r="AO11" s="48">
        <f t="shared" ref="AO11:AO19" si="14">+AL11-AM11</f>
        <v>0</v>
      </c>
      <c r="AP11" s="236">
        <f t="shared" ref="AP11:AP19" si="15">+AL11-AO11</f>
        <v>0</v>
      </c>
      <c r="AQ11" s="90">
        <v>0</v>
      </c>
      <c r="AR11" s="52">
        <v>0</v>
      </c>
      <c r="AS11" s="52">
        <v>0</v>
      </c>
      <c r="AT11" s="48">
        <f t="shared" ref="AT11:AT23" si="16">+AQ11-AR11</f>
        <v>0</v>
      </c>
      <c r="AU11" s="42">
        <f t="shared" ref="AU11:AU23" si="17">+AQ11-AT11</f>
        <v>0</v>
      </c>
      <c r="AV11" s="51">
        <v>1</v>
      </c>
      <c r="AW11" s="47">
        <v>1</v>
      </c>
      <c r="AX11" s="47">
        <v>0</v>
      </c>
      <c r="AY11" s="92">
        <f t="shared" ref="AY11:AY23" si="18">+AV11-AW11</f>
        <v>0</v>
      </c>
      <c r="AZ11" s="38">
        <f t="shared" ref="AZ11:AZ23" si="19">+AV11-AY11</f>
        <v>1</v>
      </c>
      <c r="BA11" s="90">
        <v>0</v>
      </c>
      <c r="BB11" s="52">
        <v>0</v>
      </c>
      <c r="BC11" s="52">
        <v>0</v>
      </c>
      <c r="BD11" s="48">
        <f t="shared" ref="BD11:BD23" si="20">+BA11-BB11</f>
        <v>0</v>
      </c>
      <c r="BE11" s="42">
        <f t="shared" ref="BE11:BE23" si="21">+BA11-BD11</f>
        <v>0</v>
      </c>
      <c r="BF11" s="90">
        <v>0</v>
      </c>
      <c r="BG11" s="52">
        <v>0</v>
      </c>
      <c r="BH11" s="52">
        <v>0</v>
      </c>
      <c r="BI11" s="48">
        <f t="shared" ref="BI11:BI23" si="22">+BF11-BG11</f>
        <v>0</v>
      </c>
      <c r="BJ11" s="38">
        <f t="shared" ref="BJ11:BJ23" si="23">+BF11-BI11</f>
        <v>0</v>
      </c>
    </row>
    <row r="12" spans="1:62" ht="13" x14ac:dyDescent="0.2">
      <c r="A12" s="8" t="s">
        <v>7</v>
      </c>
      <c r="B12" s="7"/>
      <c r="C12" s="90">
        <v>0</v>
      </c>
      <c r="D12" s="52">
        <v>0</v>
      </c>
      <c r="E12" s="52">
        <v>0</v>
      </c>
      <c r="F12" s="92">
        <f t="shared" si="0"/>
        <v>0</v>
      </c>
      <c r="G12" s="91">
        <f t="shared" si="1"/>
        <v>0</v>
      </c>
      <c r="H12" s="90">
        <v>0</v>
      </c>
      <c r="I12" s="52">
        <v>0</v>
      </c>
      <c r="J12" s="52">
        <v>0</v>
      </c>
      <c r="K12" s="92">
        <f t="shared" si="2"/>
        <v>0</v>
      </c>
      <c r="L12" s="91">
        <f t="shared" si="3"/>
        <v>0</v>
      </c>
      <c r="M12" s="90">
        <v>0</v>
      </c>
      <c r="N12" s="52">
        <v>0</v>
      </c>
      <c r="O12" s="52">
        <v>0</v>
      </c>
      <c r="P12" s="50">
        <f t="shared" si="4"/>
        <v>0</v>
      </c>
      <c r="Q12" s="37">
        <f t="shared" si="5"/>
        <v>0</v>
      </c>
      <c r="R12" s="90">
        <v>0</v>
      </c>
      <c r="S12" s="52">
        <v>0</v>
      </c>
      <c r="T12" s="52">
        <v>0</v>
      </c>
      <c r="U12" s="48">
        <f t="shared" si="6"/>
        <v>0</v>
      </c>
      <c r="V12" s="37">
        <f t="shared" si="7"/>
        <v>0</v>
      </c>
      <c r="W12" s="90">
        <v>0</v>
      </c>
      <c r="X12" s="52">
        <v>0</v>
      </c>
      <c r="Y12" s="52">
        <v>0</v>
      </c>
      <c r="Z12" s="53">
        <f t="shared" si="8"/>
        <v>0</v>
      </c>
      <c r="AA12" s="54">
        <f t="shared" si="9"/>
        <v>0</v>
      </c>
      <c r="AB12" s="51">
        <v>28</v>
      </c>
      <c r="AC12" s="52">
        <v>28</v>
      </c>
      <c r="AD12" s="52">
        <v>0</v>
      </c>
      <c r="AE12" s="97">
        <f t="shared" si="10"/>
        <v>0</v>
      </c>
      <c r="AF12" s="54">
        <f t="shared" si="11"/>
        <v>28</v>
      </c>
      <c r="AG12" s="90">
        <v>0</v>
      </c>
      <c r="AH12" s="52">
        <v>0</v>
      </c>
      <c r="AI12" s="52">
        <v>0</v>
      </c>
      <c r="AJ12" s="48">
        <f t="shared" si="12"/>
        <v>0</v>
      </c>
      <c r="AK12" s="49">
        <f t="shared" si="13"/>
        <v>0</v>
      </c>
      <c r="AL12" s="90">
        <v>0</v>
      </c>
      <c r="AM12" s="52">
        <v>0</v>
      </c>
      <c r="AN12" s="52">
        <v>0</v>
      </c>
      <c r="AO12" s="48">
        <f t="shared" si="14"/>
        <v>0</v>
      </c>
      <c r="AP12" s="236">
        <f t="shared" si="15"/>
        <v>0</v>
      </c>
      <c r="AQ12" s="90">
        <v>0</v>
      </c>
      <c r="AR12" s="52">
        <v>0</v>
      </c>
      <c r="AS12" s="52">
        <v>0</v>
      </c>
      <c r="AT12" s="48">
        <f t="shared" si="16"/>
        <v>0</v>
      </c>
      <c r="AU12" s="42">
        <f t="shared" si="17"/>
        <v>0</v>
      </c>
      <c r="AV12" s="51">
        <v>3</v>
      </c>
      <c r="AW12" s="47">
        <v>3</v>
      </c>
      <c r="AX12" s="47">
        <v>0</v>
      </c>
      <c r="AY12" s="92">
        <f t="shared" si="18"/>
        <v>0</v>
      </c>
      <c r="AZ12" s="38">
        <f t="shared" si="19"/>
        <v>3</v>
      </c>
      <c r="BA12" s="90">
        <v>0</v>
      </c>
      <c r="BB12" s="52">
        <v>0</v>
      </c>
      <c r="BC12" s="52">
        <v>0</v>
      </c>
      <c r="BD12" s="48">
        <f t="shared" si="20"/>
        <v>0</v>
      </c>
      <c r="BE12" s="42">
        <f t="shared" si="21"/>
        <v>0</v>
      </c>
      <c r="BF12" s="90">
        <v>0</v>
      </c>
      <c r="BG12" s="52">
        <v>0</v>
      </c>
      <c r="BH12" s="52">
        <v>0</v>
      </c>
      <c r="BI12" s="48">
        <f t="shared" si="22"/>
        <v>0</v>
      </c>
      <c r="BJ12" s="38">
        <f t="shared" si="23"/>
        <v>0</v>
      </c>
    </row>
    <row r="13" spans="1:62" ht="13" x14ac:dyDescent="0.2">
      <c r="A13" s="8" t="s">
        <v>8</v>
      </c>
      <c r="B13" s="7"/>
      <c r="C13" s="90">
        <v>0</v>
      </c>
      <c r="D13" s="52">
        <v>0</v>
      </c>
      <c r="E13" s="52">
        <v>0</v>
      </c>
      <c r="F13" s="92">
        <f t="shared" si="0"/>
        <v>0</v>
      </c>
      <c r="G13" s="91">
        <f t="shared" si="1"/>
        <v>0</v>
      </c>
      <c r="H13" s="90">
        <v>0</v>
      </c>
      <c r="I13" s="52">
        <v>0</v>
      </c>
      <c r="J13" s="52">
        <v>0</v>
      </c>
      <c r="K13" s="92">
        <f t="shared" si="2"/>
        <v>0</v>
      </c>
      <c r="L13" s="91">
        <f t="shared" si="3"/>
        <v>0</v>
      </c>
      <c r="M13" s="90">
        <v>0</v>
      </c>
      <c r="N13" s="52">
        <v>0</v>
      </c>
      <c r="O13" s="52">
        <v>0</v>
      </c>
      <c r="P13" s="50">
        <f t="shared" si="4"/>
        <v>0</v>
      </c>
      <c r="Q13" s="37">
        <f t="shared" si="5"/>
        <v>0</v>
      </c>
      <c r="R13" s="90">
        <v>0</v>
      </c>
      <c r="S13" s="52">
        <v>0</v>
      </c>
      <c r="T13" s="52">
        <v>0</v>
      </c>
      <c r="U13" s="48">
        <f t="shared" si="6"/>
        <v>0</v>
      </c>
      <c r="V13" s="37">
        <f t="shared" si="7"/>
        <v>0</v>
      </c>
      <c r="W13" s="90">
        <v>0</v>
      </c>
      <c r="X13" s="52">
        <v>0</v>
      </c>
      <c r="Y13" s="52">
        <v>0</v>
      </c>
      <c r="Z13" s="53">
        <f t="shared" si="8"/>
        <v>0</v>
      </c>
      <c r="AA13" s="54">
        <f t="shared" si="9"/>
        <v>0</v>
      </c>
      <c r="AB13" s="51">
        <v>12</v>
      </c>
      <c r="AC13" s="52">
        <v>12</v>
      </c>
      <c r="AD13" s="52">
        <v>0</v>
      </c>
      <c r="AE13" s="97">
        <f t="shared" si="10"/>
        <v>0</v>
      </c>
      <c r="AF13" s="54">
        <f t="shared" si="11"/>
        <v>12</v>
      </c>
      <c r="AG13" s="90">
        <v>0</v>
      </c>
      <c r="AH13" s="52">
        <v>0</v>
      </c>
      <c r="AI13" s="52">
        <v>0</v>
      </c>
      <c r="AJ13" s="48">
        <f t="shared" si="12"/>
        <v>0</v>
      </c>
      <c r="AK13" s="49">
        <f t="shared" si="13"/>
        <v>0</v>
      </c>
      <c r="AL13" s="90">
        <v>0</v>
      </c>
      <c r="AM13" s="52">
        <v>0</v>
      </c>
      <c r="AN13" s="52">
        <v>0</v>
      </c>
      <c r="AO13" s="48">
        <f t="shared" si="14"/>
        <v>0</v>
      </c>
      <c r="AP13" s="236">
        <f t="shared" si="15"/>
        <v>0</v>
      </c>
      <c r="AQ13" s="90">
        <v>0</v>
      </c>
      <c r="AR13" s="52">
        <v>0</v>
      </c>
      <c r="AS13" s="52">
        <v>0</v>
      </c>
      <c r="AT13" s="48">
        <f t="shared" si="16"/>
        <v>0</v>
      </c>
      <c r="AU13" s="42">
        <f t="shared" si="17"/>
        <v>0</v>
      </c>
      <c r="AV13" s="51">
        <v>2</v>
      </c>
      <c r="AW13" s="47">
        <v>2</v>
      </c>
      <c r="AX13" s="47">
        <v>0</v>
      </c>
      <c r="AY13" s="92">
        <f t="shared" si="18"/>
        <v>0</v>
      </c>
      <c r="AZ13" s="38">
        <f t="shared" si="19"/>
        <v>2</v>
      </c>
      <c r="BA13" s="90">
        <v>0</v>
      </c>
      <c r="BB13" s="52">
        <v>0</v>
      </c>
      <c r="BC13" s="52">
        <v>0</v>
      </c>
      <c r="BD13" s="48">
        <f t="shared" si="20"/>
        <v>0</v>
      </c>
      <c r="BE13" s="42">
        <f t="shared" si="21"/>
        <v>0</v>
      </c>
      <c r="BF13" s="90">
        <v>0</v>
      </c>
      <c r="BG13" s="52">
        <v>0</v>
      </c>
      <c r="BH13" s="52">
        <v>0</v>
      </c>
      <c r="BI13" s="48">
        <f t="shared" si="22"/>
        <v>0</v>
      </c>
      <c r="BJ13" s="38">
        <f t="shared" si="23"/>
        <v>0</v>
      </c>
    </row>
    <row r="14" spans="1:62" ht="13" x14ac:dyDescent="0.2">
      <c r="A14" s="8" t="s">
        <v>9</v>
      </c>
      <c r="B14" s="7"/>
      <c r="C14" s="90">
        <v>0</v>
      </c>
      <c r="D14" s="52">
        <v>0</v>
      </c>
      <c r="E14" s="52">
        <v>0</v>
      </c>
      <c r="F14" s="92">
        <f t="shared" si="0"/>
        <v>0</v>
      </c>
      <c r="G14" s="91">
        <f t="shared" si="1"/>
        <v>0</v>
      </c>
      <c r="H14" s="90">
        <v>0</v>
      </c>
      <c r="I14" s="52">
        <v>0</v>
      </c>
      <c r="J14" s="52">
        <v>0</v>
      </c>
      <c r="K14" s="92">
        <f t="shared" si="2"/>
        <v>0</v>
      </c>
      <c r="L14" s="91">
        <f t="shared" si="3"/>
        <v>0</v>
      </c>
      <c r="M14" s="90">
        <v>0</v>
      </c>
      <c r="N14" s="52">
        <v>0</v>
      </c>
      <c r="O14" s="52">
        <v>0</v>
      </c>
      <c r="P14" s="50">
        <f t="shared" si="4"/>
        <v>0</v>
      </c>
      <c r="Q14" s="37">
        <f t="shared" si="5"/>
        <v>0</v>
      </c>
      <c r="R14" s="90">
        <v>0</v>
      </c>
      <c r="S14" s="52">
        <v>0</v>
      </c>
      <c r="T14" s="52">
        <v>0</v>
      </c>
      <c r="U14" s="48">
        <f t="shared" si="6"/>
        <v>0</v>
      </c>
      <c r="V14" s="37">
        <f t="shared" si="7"/>
        <v>0</v>
      </c>
      <c r="W14" s="90">
        <v>0</v>
      </c>
      <c r="X14" s="52">
        <v>0</v>
      </c>
      <c r="Y14" s="52">
        <v>0</v>
      </c>
      <c r="Z14" s="53">
        <f t="shared" si="8"/>
        <v>0</v>
      </c>
      <c r="AA14" s="54">
        <f t="shared" si="9"/>
        <v>0</v>
      </c>
      <c r="AB14" s="51">
        <v>28</v>
      </c>
      <c r="AC14" s="52">
        <v>28</v>
      </c>
      <c r="AD14" s="52">
        <v>0</v>
      </c>
      <c r="AE14" s="97">
        <f t="shared" si="10"/>
        <v>0</v>
      </c>
      <c r="AF14" s="54">
        <f t="shared" si="11"/>
        <v>28</v>
      </c>
      <c r="AG14" s="90">
        <v>0</v>
      </c>
      <c r="AH14" s="52">
        <v>0</v>
      </c>
      <c r="AI14" s="52">
        <v>0</v>
      </c>
      <c r="AJ14" s="48">
        <f t="shared" si="12"/>
        <v>0</v>
      </c>
      <c r="AK14" s="49">
        <f t="shared" si="13"/>
        <v>0</v>
      </c>
      <c r="AL14" s="90">
        <v>0</v>
      </c>
      <c r="AM14" s="52">
        <v>0</v>
      </c>
      <c r="AN14" s="52">
        <v>0</v>
      </c>
      <c r="AO14" s="48">
        <f t="shared" si="14"/>
        <v>0</v>
      </c>
      <c r="AP14" s="236">
        <f t="shared" si="15"/>
        <v>0</v>
      </c>
      <c r="AQ14" s="90">
        <v>0</v>
      </c>
      <c r="AR14" s="52">
        <v>0</v>
      </c>
      <c r="AS14" s="52">
        <v>0</v>
      </c>
      <c r="AT14" s="48">
        <f t="shared" si="16"/>
        <v>0</v>
      </c>
      <c r="AU14" s="42">
        <f t="shared" si="17"/>
        <v>0</v>
      </c>
      <c r="AV14" s="51">
        <v>3</v>
      </c>
      <c r="AW14" s="47">
        <v>3</v>
      </c>
      <c r="AX14" s="47">
        <v>0</v>
      </c>
      <c r="AY14" s="92">
        <f t="shared" si="18"/>
        <v>0</v>
      </c>
      <c r="AZ14" s="38">
        <f t="shared" si="19"/>
        <v>3</v>
      </c>
      <c r="BA14" s="90">
        <v>0</v>
      </c>
      <c r="BB14" s="52">
        <v>0</v>
      </c>
      <c r="BC14" s="52">
        <v>0</v>
      </c>
      <c r="BD14" s="48">
        <f t="shared" si="20"/>
        <v>0</v>
      </c>
      <c r="BE14" s="42">
        <f t="shared" si="21"/>
        <v>0</v>
      </c>
      <c r="BF14" s="90">
        <v>0</v>
      </c>
      <c r="BG14" s="52">
        <v>0</v>
      </c>
      <c r="BH14" s="52">
        <v>0</v>
      </c>
      <c r="BI14" s="48">
        <f t="shared" si="22"/>
        <v>0</v>
      </c>
      <c r="BJ14" s="38">
        <f t="shared" si="23"/>
        <v>0</v>
      </c>
    </row>
    <row r="15" spans="1:62" ht="13" x14ac:dyDescent="0.2">
      <c r="A15" s="8" t="s">
        <v>10</v>
      </c>
      <c r="B15" s="7"/>
      <c r="C15" s="90">
        <v>0</v>
      </c>
      <c r="D15" s="52">
        <v>0</v>
      </c>
      <c r="E15" s="52">
        <v>0</v>
      </c>
      <c r="F15" s="92">
        <f t="shared" si="0"/>
        <v>0</v>
      </c>
      <c r="G15" s="91">
        <f t="shared" si="1"/>
        <v>0</v>
      </c>
      <c r="H15" s="90">
        <v>0</v>
      </c>
      <c r="I15" s="52">
        <v>0</v>
      </c>
      <c r="J15" s="52">
        <v>0</v>
      </c>
      <c r="K15" s="92">
        <f t="shared" si="2"/>
        <v>0</v>
      </c>
      <c r="L15" s="91">
        <f t="shared" si="3"/>
        <v>0</v>
      </c>
      <c r="M15" s="90">
        <v>0</v>
      </c>
      <c r="N15" s="52">
        <v>0</v>
      </c>
      <c r="O15" s="52">
        <v>0</v>
      </c>
      <c r="P15" s="50">
        <f t="shared" si="4"/>
        <v>0</v>
      </c>
      <c r="Q15" s="37">
        <f t="shared" si="5"/>
        <v>0</v>
      </c>
      <c r="R15" s="90">
        <v>0</v>
      </c>
      <c r="S15" s="52">
        <v>0</v>
      </c>
      <c r="T15" s="52">
        <v>0</v>
      </c>
      <c r="U15" s="48">
        <f t="shared" si="6"/>
        <v>0</v>
      </c>
      <c r="V15" s="37">
        <f t="shared" si="7"/>
        <v>0</v>
      </c>
      <c r="W15" s="90">
        <v>0</v>
      </c>
      <c r="X15" s="52">
        <v>0</v>
      </c>
      <c r="Y15" s="52">
        <v>0</v>
      </c>
      <c r="Z15" s="53">
        <f t="shared" si="8"/>
        <v>0</v>
      </c>
      <c r="AA15" s="54">
        <f t="shared" si="9"/>
        <v>0</v>
      </c>
      <c r="AB15" s="51">
        <v>28</v>
      </c>
      <c r="AC15" s="52">
        <v>28</v>
      </c>
      <c r="AD15" s="52">
        <v>0</v>
      </c>
      <c r="AE15" s="97">
        <f t="shared" si="10"/>
        <v>0</v>
      </c>
      <c r="AF15" s="54">
        <f t="shared" si="11"/>
        <v>28</v>
      </c>
      <c r="AG15" s="90">
        <v>0</v>
      </c>
      <c r="AH15" s="52">
        <v>0</v>
      </c>
      <c r="AI15" s="52">
        <v>0</v>
      </c>
      <c r="AJ15" s="48">
        <f t="shared" si="12"/>
        <v>0</v>
      </c>
      <c r="AK15" s="49">
        <f t="shared" si="13"/>
        <v>0</v>
      </c>
      <c r="AL15" s="90">
        <v>0</v>
      </c>
      <c r="AM15" s="52">
        <v>0</v>
      </c>
      <c r="AN15" s="52">
        <v>0</v>
      </c>
      <c r="AO15" s="48">
        <f t="shared" si="14"/>
        <v>0</v>
      </c>
      <c r="AP15" s="236">
        <f t="shared" si="15"/>
        <v>0</v>
      </c>
      <c r="AQ15" s="90">
        <v>0</v>
      </c>
      <c r="AR15" s="52">
        <v>0</v>
      </c>
      <c r="AS15" s="52">
        <v>0</v>
      </c>
      <c r="AT15" s="48">
        <f t="shared" si="16"/>
        <v>0</v>
      </c>
      <c r="AU15" s="42">
        <f t="shared" si="17"/>
        <v>0</v>
      </c>
      <c r="AV15" s="51">
        <v>3</v>
      </c>
      <c r="AW15" s="47">
        <v>3</v>
      </c>
      <c r="AX15" s="47">
        <v>0</v>
      </c>
      <c r="AY15" s="92">
        <f t="shared" si="18"/>
        <v>0</v>
      </c>
      <c r="AZ15" s="38">
        <f t="shared" si="19"/>
        <v>3</v>
      </c>
      <c r="BA15" s="90">
        <v>0</v>
      </c>
      <c r="BB15" s="52">
        <v>0</v>
      </c>
      <c r="BC15" s="52">
        <v>0</v>
      </c>
      <c r="BD15" s="48">
        <f t="shared" si="20"/>
        <v>0</v>
      </c>
      <c r="BE15" s="42">
        <f t="shared" si="21"/>
        <v>0</v>
      </c>
      <c r="BF15" s="90">
        <v>0</v>
      </c>
      <c r="BG15" s="52">
        <v>0</v>
      </c>
      <c r="BH15" s="52">
        <v>0</v>
      </c>
      <c r="BI15" s="48">
        <f t="shared" si="22"/>
        <v>0</v>
      </c>
      <c r="BJ15" s="38">
        <f t="shared" si="23"/>
        <v>0</v>
      </c>
    </row>
    <row r="16" spans="1:62" ht="13" x14ac:dyDescent="0.2">
      <c r="A16" s="8" t="s">
        <v>11</v>
      </c>
      <c r="B16" s="7"/>
      <c r="C16" s="90">
        <v>0</v>
      </c>
      <c r="D16" s="52">
        <v>0</v>
      </c>
      <c r="E16" s="52">
        <v>0</v>
      </c>
      <c r="F16" s="92">
        <f t="shared" si="0"/>
        <v>0</v>
      </c>
      <c r="G16" s="91">
        <f t="shared" si="1"/>
        <v>0</v>
      </c>
      <c r="H16" s="90">
        <v>0</v>
      </c>
      <c r="I16" s="52">
        <v>0</v>
      </c>
      <c r="J16" s="52">
        <v>0</v>
      </c>
      <c r="K16" s="92">
        <f t="shared" si="2"/>
        <v>0</v>
      </c>
      <c r="L16" s="91">
        <f t="shared" si="3"/>
        <v>0</v>
      </c>
      <c r="M16" s="90">
        <v>0</v>
      </c>
      <c r="N16" s="52">
        <v>0</v>
      </c>
      <c r="O16" s="52">
        <v>0</v>
      </c>
      <c r="P16" s="50">
        <f t="shared" si="4"/>
        <v>0</v>
      </c>
      <c r="Q16" s="37">
        <f t="shared" si="5"/>
        <v>0</v>
      </c>
      <c r="R16" s="90">
        <v>0</v>
      </c>
      <c r="S16" s="52">
        <v>0</v>
      </c>
      <c r="T16" s="52">
        <v>0</v>
      </c>
      <c r="U16" s="48">
        <f t="shared" si="6"/>
        <v>0</v>
      </c>
      <c r="V16" s="37">
        <f t="shared" si="7"/>
        <v>0</v>
      </c>
      <c r="W16" s="90">
        <v>0</v>
      </c>
      <c r="X16" s="52">
        <v>0</v>
      </c>
      <c r="Y16" s="52">
        <v>0</v>
      </c>
      <c r="Z16" s="53">
        <f t="shared" si="8"/>
        <v>0</v>
      </c>
      <c r="AA16" s="54">
        <f t="shared" si="9"/>
        <v>0</v>
      </c>
      <c r="AB16" s="51">
        <v>28</v>
      </c>
      <c r="AC16" s="52">
        <v>28</v>
      </c>
      <c r="AD16" s="52">
        <v>0</v>
      </c>
      <c r="AE16" s="97">
        <f t="shared" si="10"/>
        <v>0</v>
      </c>
      <c r="AF16" s="54">
        <f t="shared" si="11"/>
        <v>28</v>
      </c>
      <c r="AG16" s="90">
        <v>0</v>
      </c>
      <c r="AH16" s="52">
        <v>0</v>
      </c>
      <c r="AI16" s="52">
        <v>0</v>
      </c>
      <c r="AJ16" s="48">
        <f t="shared" si="12"/>
        <v>0</v>
      </c>
      <c r="AK16" s="49">
        <f t="shared" si="13"/>
        <v>0</v>
      </c>
      <c r="AL16" s="90">
        <v>0</v>
      </c>
      <c r="AM16" s="52">
        <v>0</v>
      </c>
      <c r="AN16" s="52">
        <v>0</v>
      </c>
      <c r="AO16" s="48">
        <f t="shared" si="14"/>
        <v>0</v>
      </c>
      <c r="AP16" s="236">
        <f t="shared" si="15"/>
        <v>0</v>
      </c>
      <c r="AQ16" s="90">
        <v>0</v>
      </c>
      <c r="AR16" s="52">
        <v>0</v>
      </c>
      <c r="AS16" s="52">
        <v>0</v>
      </c>
      <c r="AT16" s="48">
        <f t="shared" si="16"/>
        <v>0</v>
      </c>
      <c r="AU16" s="42">
        <f t="shared" si="17"/>
        <v>0</v>
      </c>
      <c r="AV16" s="51">
        <v>3</v>
      </c>
      <c r="AW16" s="47">
        <v>3</v>
      </c>
      <c r="AX16" s="47">
        <v>0</v>
      </c>
      <c r="AY16" s="92">
        <f t="shared" si="18"/>
        <v>0</v>
      </c>
      <c r="AZ16" s="38">
        <f t="shared" si="19"/>
        <v>3</v>
      </c>
      <c r="BA16" s="90">
        <v>0</v>
      </c>
      <c r="BB16" s="52">
        <v>0</v>
      </c>
      <c r="BC16" s="52">
        <v>0</v>
      </c>
      <c r="BD16" s="48">
        <f t="shared" si="20"/>
        <v>0</v>
      </c>
      <c r="BE16" s="42">
        <f t="shared" si="21"/>
        <v>0</v>
      </c>
      <c r="BF16" s="90">
        <v>0</v>
      </c>
      <c r="BG16" s="52">
        <v>0</v>
      </c>
      <c r="BH16" s="52">
        <v>0</v>
      </c>
      <c r="BI16" s="48">
        <f t="shared" si="22"/>
        <v>0</v>
      </c>
      <c r="BJ16" s="38">
        <f t="shared" si="23"/>
        <v>0</v>
      </c>
    </row>
    <row r="17" spans="1:62" ht="13" x14ac:dyDescent="0.2">
      <c r="A17" s="8" t="s">
        <v>12</v>
      </c>
      <c r="B17" s="7"/>
      <c r="C17" s="90">
        <v>0</v>
      </c>
      <c r="D17" s="52">
        <v>0</v>
      </c>
      <c r="E17" s="52">
        <v>0</v>
      </c>
      <c r="F17" s="92">
        <f t="shared" si="0"/>
        <v>0</v>
      </c>
      <c r="G17" s="91">
        <f t="shared" si="1"/>
        <v>0</v>
      </c>
      <c r="H17" s="90">
        <v>0</v>
      </c>
      <c r="I17" s="52">
        <v>0</v>
      </c>
      <c r="J17" s="52">
        <v>0</v>
      </c>
      <c r="K17" s="92">
        <f t="shared" si="2"/>
        <v>0</v>
      </c>
      <c r="L17" s="91">
        <f t="shared" si="3"/>
        <v>0</v>
      </c>
      <c r="M17" s="90">
        <v>0</v>
      </c>
      <c r="N17" s="52">
        <v>0</v>
      </c>
      <c r="O17" s="52">
        <v>0</v>
      </c>
      <c r="P17" s="50">
        <f t="shared" si="4"/>
        <v>0</v>
      </c>
      <c r="Q17" s="37">
        <f t="shared" si="5"/>
        <v>0</v>
      </c>
      <c r="R17" s="90">
        <v>0</v>
      </c>
      <c r="S17" s="52">
        <v>0</v>
      </c>
      <c r="T17" s="52">
        <v>0</v>
      </c>
      <c r="U17" s="48">
        <f t="shared" si="6"/>
        <v>0</v>
      </c>
      <c r="V17" s="37">
        <f t="shared" si="7"/>
        <v>0</v>
      </c>
      <c r="W17" s="90">
        <v>0</v>
      </c>
      <c r="X17" s="52">
        <v>0</v>
      </c>
      <c r="Y17" s="52">
        <v>0</v>
      </c>
      <c r="Z17" s="53">
        <f t="shared" si="8"/>
        <v>0</v>
      </c>
      <c r="AA17" s="54">
        <f t="shared" si="9"/>
        <v>0</v>
      </c>
      <c r="AB17" s="51">
        <v>11</v>
      </c>
      <c r="AC17" s="52">
        <v>11</v>
      </c>
      <c r="AD17" s="52">
        <v>0</v>
      </c>
      <c r="AE17" s="97">
        <f t="shared" si="10"/>
        <v>0</v>
      </c>
      <c r="AF17" s="54">
        <f t="shared" si="11"/>
        <v>11</v>
      </c>
      <c r="AG17" s="90">
        <v>0</v>
      </c>
      <c r="AH17" s="52">
        <v>0</v>
      </c>
      <c r="AI17" s="52">
        <v>0</v>
      </c>
      <c r="AJ17" s="48">
        <f t="shared" si="12"/>
        <v>0</v>
      </c>
      <c r="AK17" s="49">
        <f t="shared" si="13"/>
        <v>0</v>
      </c>
      <c r="AL17" s="90">
        <v>0</v>
      </c>
      <c r="AM17" s="52">
        <v>0</v>
      </c>
      <c r="AN17" s="52">
        <v>0</v>
      </c>
      <c r="AO17" s="48">
        <f t="shared" si="14"/>
        <v>0</v>
      </c>
      <c r="AP17" s="236">
        <f t="shared" si="15"/>
        <v>0</v>
      </c>
      <c r="AQ17" s="90">
        <v>0</v>
      </c>
      <c r="AR17" s="52">
        <v>0</v>
      </c>
      <c r="AS17" s="52">
        <v>0</v>
      </c>
      <c r="AT17" s="48">
        <f t="shared" si="16"/>
        <v>0</v>
      </c>
      <c r="AU17" s="42">
        <f t="shared" si="17"/>
        <v>0</v>
      </c>
      <c r="AV17" s="51">
        <v>1</v>
      </c>
      <c r="AW17" s="47">
        <v>1</v>
      </c>
      <c r="AX17" s="47">
        <v>0</v>
      </c>
      <c r="AY17" s="92">
        <f t="shared" si="18"/>
        <v>0</v>
      </c>
      <c r="AZ17" s="38">
        <f t="shared" si="19"/>
        <v>1</v>
      </c>
      <c r="BA17" s="90">
        <v>0</v>
      </c>
      <c r="BB17" s="52">
        <v>0</v>
      </c>
      <c r="BC17" s="52">
        <v>0</v>
      </c>
      <c r="BD17" s="48">
        <f t="shared" si="20"/>
        <v>0</v>
      </c>
      <c r="BE17" s="42">
        <f t="shared" si="21"/>
        <v>0</v>
      </c>
      <c r="BF17" s="90">
        <v>0</v>
      </c>
      <c r="BG17" s="52">
        <v>0</v>
      </c>
      <c r="BH17" s="52">
        <v>0</v>
      </c>
      <c r="BI17" s="48">
        <f t="shared" si="22"/>
        <v>0</v>
      </c>
      <c r="BJ17" s="38">
        <f t="shared" si="23"/>
        <v>0</v>
      </c>
    </row>
    <row r="18" spans="1:62" ht="13" x14ac:dyDescent="0.2">
      <c r="A18" s="8" t="s">
        <v>29</v>
      </c>
      <c r="B18" s="7"/>
      <c r="C18" s="90">
        <v>0</v>
      </c>
      <c r="D18" s="52">
        <v>0</v>
      </c>
      <c r="E18" s="52">
        <v>0</v>
      </c>
      <c r="F18" s="92">
        <f t="shared" si="0"/>
        <v>0</v>
      </c>
      <c r="G18" s="91">
        <f t="shared" si="1"/>
        <v>0</v>
      </c>
      <c r="H18" s="90">
        <v>0</v>
      </c>
      <c r="I18" s="52">
        <v>0</v>
      </c>
      <c r="J18" s="52">
        <v>0</v>
      </c>
      <c r="K18" s="92">
        <f t="shared" si="2"/>
        <v>0</v>
      </c>
      <c r="L18" s="91">
        <f t="shared" si="3"/>
        <v>0</v>
      </c>
      <c r="M18" s="90">
        <v>0</v>
      </c>
      <c r="N18" s="52">
        <v>0</v>
      </c>
      <c r="O18" s="52">
        <v>0</v>
      </c>
      <c r="P18" s="50">
        <f t="shared" si="4"/>
        <v>0</v>
      </c>
      <c r="Q18" s="37">
        <f t="shared" si="5"/>
        <v>0</v>
      </c>
      <c r="R18" s="90">
        <v>0</v>
      </c>
      <c r="S18" s="52">
        <v>0</v>
      </c>
      <c r="T18" s="52">
        <v>0</v>
      </c>
      <c r="U18" s="48">
        <f t="shared" si="6"/>
        <v>0</v>
      </c>
      <c r="V18" s="37">
        <f t="shared" si="7"/>
        <v>0</v>
      </c>
      <c r="W18" s="90">
        <v>0</v>
      </c>
      <c r="X18" s="52">
        <v>0</v>
      </c>
      <c r="Y18" s="52">
        <v>0</v>
      </c>
      <c r="Z18" s="53">
        <f t="shared" si="8"/>
        <v>0</v>
      </c>
      <c r="AA18" s="54">
        <f t="shared" si="9"/>
        <v>0</v>
      </c>
      <c r="AB18" s="51">
        <v>60</v>
      </c>
      <c r="AC18" s="52">
        <v>60</v>
      </c>
      <c r="AD18" s="52">
        <v>0</v>
      </c>
      <c r="AE18" s="97">
        <f t="shared" si="10"/>
        <v>0</v>
      </c>
      <c r="AF18" s="54">
        <f t="shared" si="11"/>
        <v>60</v>
      </c>
      <c r="AG18" s="90">
        <v>0</v>
      </c>
      <c r="AH18" s="52">
        <v>0</v>
      </c>
      <c r="AI18" s="52">
        <v>0</v>
      </c>
      <c r="AJ18" s="48">
        <f t="shared" si="12"/>
        <v>0</v>
      </c>
      <c r="AK18" s="49">
        <f t="shared" si="13"/>
        <v>0</v>
      </c>
      <c r="AL18" s="90">
        <v>0</v>
      </c>
      <c r="AM18" s="52">
        <v>0</v>
      </c>
      <c r="AN18" s="52">
        <v>0</v>
      </c>
      <c r="AO18" s="48">
        <f t="shared" si="14"/>
        <v>0</v>
      </c>
      <c r="AP18" s="236">
        <f t="shared" si="15"/>
        <v>0</v>
      </c>
      <c r="AQ18" s="90">
        <v>0</v>
      </c>
      <c r="AR18" s="52">
        <v>0</v>
      </c>
      <c r="AS18" s="52">
        <v>0</v>
      </c>
      <c r="AT18" s="48">
        <f t="shared" si="16"/>
        <v>0</v>
      </c>
      <c r="AU18" s="42">
        <f t="shared" si="17"/>
        <v>0</v>
      </c>
      <c r="AV18" s="51">
        <v>7</v>
      </c>
      <c r="AW18" s="47">
        <v>7</v>
      </c>
      <c r="AX18" s="47">
        <v>0</v>
      </c>
      <c r="AY18" s="92">
        <f t="shared" si="18"/>
        <v>0</v>
      </c>
      <c r="AZ18" s="38">
        <f t="shared" si="19"/>
        <v>7</v>
      </c>
      <c r="BA18" s="90">
        <v>0</v>
      </c>
      <c r="BB18" s="52">
        <v>0</v>
      </c>
      <c r="BC18" s="52">
        <v>0</v>
      </c>
      <c r="BD18" s="48">
        <f t="shared" si="20"/>
        <v>0</v>
      </c>
      <c r="BE18" s="42">
        <f t="shared" si="21"/>
        <v>0</v>
      </c>
      <c r="BF18" s="90">
        <v>0</v>
      </c>
      <c r="BG18" s="52">
        <v>0</v>
      </c>
      <c r="BH18" s="52">
        <v>0</v>
      </c>
      <c r="BI18" s="48">
        <f t="shared" si="22"/>
        <v>0</v>
      </c>
      <c r="BJ18" s="38">
        <f t="shared" si="23"/>
        <v>0</v>
      </c>
    </row>
    <row r="19" spans="1:62" ht="13" x14ac:dyDescent="0.2">
      <c r="A19" s="8" t="s">
        <v>30</v>
      </c>
      <c r="B19" s="7"/>
      <c r="C19" s="90">
        <v>0</v>
      </c>
      <c r="D19" s="52">
        <v>0</v>
      </c>
      <c r="E19" s="52">
        <v>0</v>
      </c>
      <c r="F19" s="92">
        <f t="shared" si="0"/>
        <v>0</v>
      </c>
      <c r="G19" s="91">
        <f t="shared" si="1"/>
        <v>0</v>
      </c>
      <c r="H19" s="90">
        <v>0</v>
      </c>
      <c r="I19" s="52">
        <v>0</v>
      </c>
      <c r="J19" s="52">
        <v>0</v>
      </c>
      <c r="K19" s="92">
        <f t="shared" si="2"/>
        <v>0</v>
      </c>
      <c r="L19" s="91">
        <f t="shared" si="3"/>
        <v>0</v>
      </c>
      <c r="M19" s="90">
        <v>0</v>
      </c>
      <c r="N19" s="52">
        <v>0</v>
      </c>
      <c r="O19" s="52">
        <v>0</v>
      </c>
      <c r="P19" s="50">
        <f t="shared" si="4"/>
        <v>0</v>
      </c>
      <c r="Q19" s="37">
        <f t="shared" si="5"/>
        <v>0</v>
      </c>
      <c r="R19" s="90">
        <v>0</v>
      </c>
      <c r="S19" s="52">
        <v>0</v>
      </c>
      <c r="T19" s="52">
        <v>0</v>
      </c>
      <c r="U19" s="48">
        <f t="shared" si="6"/>
        <v>0</v>
      </c>
      <c r="V19" s="37">
        <f t="shared" si="7"/>
        <v>0</v>
      </c>
      <c r="W19" s="90">
        <v>0</v>
      </c>
      <c r="X19" s="52">
        <v>0</v>
      </c>
      <c r="Y19" s="52">
        <v>0</v>
      </c>
      <c r="Z19" s="53">
        <f t="shared" si="8"/>
        <v>0</v>
      </c>
      <c r="AA19" s="54">
        <f t="shared" si="9"/>
        <v>0</v>
      </c>
      <c r="AB19" s="51">
        <v>0</v>
      </c>
      <c r="AC19" s="52">
        <v>0</v>
      </c>
      <c r="AD19" s="52">
        <v>0</v>
      </c>
      <c r="AE19" s="97">
        <f t="shared" si="10"/>
        <v>0</v>
      </c>
      <c r="AF19" s="54">
        <f t="shared" si="11"/>
        <v>0</v>
      </c>
      <c r="AG19" s="90">
        <v>0</v>
      </c>
      <c r="AH19" s="52">
        <v>0</v>
      </c>
      <c r="AI19" s="52">
        <v>0</v>
      </c>
      <c r="AJ19" s="48">
        <f t="shared" si="12"/>
        <v>0</v>
      </c>
      <c r="AK19" s="49">
        <f t="shared" si="13"/>
        <v>0</v>
      </c>
      <c r="AL19" s="90">
        <v>0</v>
      </c>
      <c r="AM19" s="52">
        <v>0</v>
      </c>
      <c r="AN19" s="52">
        <v>0</v>
      </c>
      <c r="AO19" s="48">
        <f t="shared" si="14"/>
        <v>0</v>
      </c>
      <c r="AP19" s="236">
        <f t="shared" si="15"/>
        <v>0</v>
      </c>
      <c r="AQ19" s="90">
        <v>0</v>
      </c>
      <c r="AR19" s="52">
        <v>0</v>
      </c>
      <c r="AS19" s="52">
        <v>0</v>
      </c>
      <c r="AT19" s="48">
        <f t="shared" si="16"/>
        <v>0</v>
      </c>
      <c r="AU19" s="42">
        <f t="shared" si="17"/>
        <v>0</v>
      </c>
      <c r="AV19" s="51">
        <v>0</v>
      </c>
      <c r="AW19" s="47">
        <v>0</v>
      </c>
      <c r="AX19" s="47">
        <v>0</v>
      </c>
      <c r="AY19" s="92">
        <f t="shared" si="18"/>
        <v>0</v>
      </c>
      <c r="AZ19" s="38">
        <f t="shared" si="19"/>
        <v>0</v>
      </c>
      <c r="BA19" s="90">
        <v>0</v>
      </c>
      <c r="BB19" s="52">
        <v>0</v>
      </c>
      <c r="BC19" s="52">
        <v>0</v>
      </c>
      <c r="BD19" s="48">
        <f t="shared" si="20"/>
        <v>0</v>
      </c>
      <c r="BE19" s="42">
        <f t="shared" si="21"/>
        <v>0</v>
      </c>
      <c r="BF19" s="90">
        <v>0</v>
      </c>
      <c r="BG19" s="52">
        <v>0</v>
      </c>
      <c r="BH19" s="52">
        <v>0</v>
      </c>
      <c r="BI19" s="48">
        <f t="shared" si="22"/>
        <v>0</v>
      </c>
      <c r="BJ19" s="38">
        <f t="shared" si="23"/>
        <v>0</v>
      </c>
    </row>
    <row r="20" spans="1:62" ht="13" x14ac:dyDescent="0.2">
      <c r="A20" s="8" t="s">
        <v>43</v>
      </c>
      <c r="B20" s="7"/>
      <c r="C20" s="90">
        <v>0</v>
      </c>
      <c r="D20" s="52">
        <v>0</v>
      </c>
      <c r="E20" s="52">
        <v>0</v>
      </c>
      <c r="F20" s="92">
        <v>0</v>
      </c>
      <c r="G20" s="91">
        <v>0</v>
      </c>
      <c r="H20" s="90">
        <v>0</v>
      </c>
      <c r="I20" s="52">
        <v>0</v>
      </c>
      <c r="J20" s="52">
        <v>0</v>
      </c>
      <c r="K20" s="92">
        <v>0</v>
      </c>
      <c r="L20" s="91">
        <v>0</v>
      </c>
      <c r="M20" s="90">
        <v>0</v>
      </c>
      <c r="N20" s="52">
        <v>0</v>
      </c>
      <c r="O20" s="52">
        <v>0</v>
      </c>
      <c r="P20" s="50">
        <v>0</v>
      </c>
      <c r="Q20" s="37">
        <v>0</v>
      </c>
      <c r="R20" s="90">
        <v>0</v>
      </c>
      <c r="S20" s="52">
        <v>0</v>
      </c>
      <c r="T20" s="52">
        <v>0</v>
      </c>
      <c r="U20" s="48">
        <v>0</v>
      </c>
      <c r="V20" s="37">
        <v>0</v>
      </c>
      <c r="W20" s="90">
        <v>0</v>
      </c>
      <c r="X20" s="52">
        <v>0</v>
      </c>
      <c r="Y20" s="52">
        <v>0</v>
      </c>
      <c r="Z20" s="53">
        <v>0</v>
      </c>
      <c r="AA20" s="54">
        <v>0</v>
      </c>
      <c r="AB20" s="51">
        <v>0</v>
      </c>
      <c r="AC20" s="52">
        <v>0</v>
      </c>
      <c r="AD20" s="52">
        <v>0</v>
      </c>
      <c r="AE20" s="97">
        <f t="shared" si="10"/>
        <v>0</v>
      </c>
      <c r="AF20" s="54">
        <f t="shared" si="11"/>
        <v>0</v>
      </c>
      <c r="AG20" s="90">
        <v>0</v>
      </c>
      <c r="AH20" s="52">
        <v>0</v>
      </c>
      <c r="AI20" s="52">
        <v>0</v>
      </c>
      <c r="AJ20" s="48">
        <v>0</v>
      </c>
      <c r="AK20" s="49">
        <v>0</v>
      </c>
      <c r="AL20" s="90">
        <v>0</v>
      </c>
      <c r="AM20" s="52">
        <v>0</v>
      </c>
      <c r="AN20" s="52">
        <v>0</v>
      </c>
      <c r="AO20" s="48">
        <v>0</v>
      </c>
      <c r="AP20" s="236">
        <v>0</v>
      </c>
      <c r="AQ20" s="90">
        <v>0</v>
      </c>
      <c r="AR20" s="52">
        <v>0</v>
      </c>
      <c r="AS20" s="52">
        <v>0</v>
      </c>
      <c r="AT20" s="48">
        <v>0</v>
      </c>
      <c r="AU20" s="42">
        <v>0</v>
      </c>
      <c r="AV20" s="51">
        <v>0</v>
      </c>
      <c r="AW20" s="47">
        <v>0</v>
      </c>
      <c r="AX20" s="47">
        <v>0</v>
      </c>
      <c r="AY20" s="92">
        <f t="shared" si="18"/>
        <v>0</v>
      </c>
      <c r="AZ20" s="38">
        <f t="shared" si="19"/>
        <v>0</v>
      </c>
      <c r="BA20" s="90">
        <v>0</v>
      </c>
      <c r="BB20" s="52">
        <v>0</v>
      </c>
      <c r="BC20" s="52">
        <v>0</v>
      </c>
      <c r="BD20" s="48">
        <v>0</v>
      </c>
      <c r="BE20" s="42">
        <v>0</v>
      </c>
      <c r="BF20" s="90">
        <v>0</v>
      </c>
      <c r="BG20" s="52">
        <v>0</v>
      </c>
      <c r="BH20" s="52">
        <v>0</v>
      </c>
      <c r="BI20" s="48">
        <v>0</v>
      </c>
      <c r="BJ20" s="38">
        <v>0</v>
      </c>
    </row>
    <row r="21" spans="1:62" ht="13" x14ac:dyDescent="0.2">
      <c r="A21" s="8" t="s">
        <v>13</v>
      </c>
      <c r="B21" s="7"/>
      <c r="C21" s="90">
        <v>0</v>
      </c>
      <c r="D21" s="52">
        <v>0</v>
      </c>
      <c r="E21" s="52">
        <v>0</v>
      </c>
      <c r="F21" s="92">
        <f t="shared" si="0"/>
        <v>0</v>
      </c>
      <c r="G21" s="91">
        <f t="shared" si="1"/>
        <v>0</v>
      </c>
      <c r="H21" s="90">
        <v>0</v>
      </c>
      <c r="I21" s="52">
        <v>0</v>
      </c>
      <c r="J21" s="52">
        <v>0</v>
      </c>
      <c r="K21" s="92">
        <f t="shared" si="2"/>
        <v>0</v>
      </c>
      <c r="L21" s="91">
        <f t="shared" si="3"/>
        <v>0</v>
      </c>
      <c r="M21" s="90">
        <v>0</v>
      </c>
      <c r="N21" s="52">
        <v>0</v>
      </c>
      <c r="O21" s="52">
        <v>0</v>
      </c>
      <c r="P21" s="50">
        <f t="shared" si="4"/>
        <v>0</v>
      </c>
      <c r="Q21" s="37">
        <f t="shared" si="5"/>
        <v>0</v>
      </c>
      <c r="R21" s="90">
        <v>0</v>
      </c>
      <c r="S21" s="52">
        <v>0</v>
      </c>
      <c r="T21" s="52">
        <v>0</v>
      </c>
      <c r="U21" s="48">
        <f t="shared" si="6"/>
        <v>0</v>
      </c>
      <c r="V21" s="37">
        <f t="shared" si="7"/>
        <v>0</v>
      </c>
      <c r="W21" s="90">
        <v>0</v>
      </c>
      <c r="X21" s="52">
        <v>0</v>
      </c>
      <c r="Y21" s="52">
        <v>0</v>
      </c>
      <c r="Z21" s="53">
        <f t="shared" si="8"/>
        <v>0</v>
      </c>
      <c r="AA21" s="54">
        <f t="shared" si="9"/>
        <v>0</v>
      </c>
      <c r="AB21" s="51">
        <v>60</v>
      </c>
      <c r="AC21" s="52">
        <v>60</v>
      </c>
      <c r="AD21" s="52">
        <v>0</v>
      </c>
      <c r="AE21" s="97">
        <f t="shared" si="10"/>
        <v>0</v>
      </c>
      <c r="AF21" s="54">
        <f t="shared" si="11"/>
        <v>60</v>
      </c>
      <c r="AG21" s="90">
        <v>0</v>
      </c>
      <c r="AH21" s="52">
        <v>0</v>
      </c>
      <c r="AI21" s="52">
        <v>0</v>
      </c>
      <c r="AJ21" s="48">
        <f t="shared" si="12"/>
        <v>0</v>
      </c>
      <c r="AK21" s="49">
        <f t="shared" si="13"/>
        <v>0</v>
      </c>
      <c r="AL21" s="90">
        <v>0</v>
      </c>
      <c r="AM21" s="52">
        <v>0</v>
      </c>
      <c r="AN21" s="52">
        <v>0</v>
      </c>
      <c r="AO21" s="48">
        <f t="shared" ref="AO21:AO23" si="24">+AL21-AM21</f>
        <v>0</v>
      </c>
      <c r="AP21" s="236">
        <f t="shared" ref="AP21:AP23" si="25">+AL21-AO21</f>
        <v>0</v>
      </c>
      <c r="AQ21" s="90">
        <v>0</v>
      </c>
      <c r="AR21" s="52">
        <v>0</v>
      </c>
      <c r="AS21" s="52">
        <v>0</v>
      </c>
      <c r="AT21" s="48">
        <f t="shared" si="16"/>
        <v>0</v>
      </c>
      <c r="AU21" s="42">
        <f t="shared" si="17"/>
        <v>0</v>
      </c>
      <c r="AV21" s="51">
        <f>7+12</f>
        <v>19</v>
      </c>
      <c r="AW21" s="47">
        <f>7+12</f>
        <v>19</v>
      </c>
      <c r="AX21" s="47">
        <v>0</v>
      </c>
      <c r="AY21" s="92">
        <f t="shared" si="18"/>
        <v>0</v>
      </c>
      <c r="AZ21" s="38">
        <f t="shared" si="19"/>
        <v>19</v>
      </c>
      <c r="BA21" s="90">
        <v>0</v>
      </c>
      <c r="BB21" s="52">
        <v>0</v>
      </c>
      <c r="BC21" s="52">
        <v>0</v>
      </c>
      <c r="BD21" s="48">
        <f t="shared" si="20"/>
        <v>0</v>
      </c>
      <c r="BE21" s="42">
        <f t="shared" si="21"/>
        <v>0</v>
      </c>
      <c r="BF21" s="90">
        <v>0</v>
      </c>
      <c r="BG21" s="52">
        <v>0</v>
      </c>
      <c r="BH21" s="52">
        <v>0</v>
      </c>
      <c r="BI21" s="48">
        <f t="shared" si="22"/>
        <v>0</v>
      </c>
      <c r="BJ21" s="38">
        <f t="shared" si="23"/>
        <v>0</v>
      </c>
    </row>
    <row r="22" spans="1:62" ht="13" x14ac:dyDescent="0.2">
      <c r="A22" s="8" t="s">
        <v>14</v>
      </c>
      <c r="B22" s="7"/>
      <c r="C22" s="90">
        <v>0</v>
      </c>
      <c r="D22" s="52">
        <v>0</v>
      </c>
      <c r="E22" s="52">
        <v>0</v>
      </c>
      <c r="F22" s="92">
        <f t="shared" si="0"/>
        <v>0</v>
      </c>
      <c r="G22" s="91">
        <f t="shared" si="1"/>
        <v>0</v>
      </c>
      <c r="H22" s="90">
        <v>0</v>
      </c>
      <c r="I22" s="52">
        <v>0</v>
      </c>
      <c r="J22" s="52">
        <v>0</v>
      </c>
      <c r="K22" s="92">
        <f t="shared" si="2"/>
        <v>0</v>
      </c>
      <c r="L22" s="91">
        <f t="shared" si="3"/>
        <v>0</v>
      </c>
      <c r="M22" s="90">
        <v>0</v>
      </c>
      <c r="N22" s="52">
        <v>0</v>
      </c>
      <c r="O22" s="52">
        <v>0</v>
      </c>
      <c r="P22" s="39">
        <f t="shared" si="4"/>
        <v>0</v>
      </c>
      <c r="Q22" s="37">
        <f t="shared" si="5"/>
        <v>0</v>
      </c>
      <c r="R22" s="90">
        <v>0</v>
      </c>
      <c r="S22" s="52">
        <v>0</v>
      </c>
      <c r="T22" s="52">
        <v>0</v>
      </c>
      <c r="U22" s="103">
        <f t="shared" si="6"/>
        <v>0</v>
      </c>
      <c r="V22" s="37">
        <f t="shared" si="7"/>
        <v>0</v>
      </c>
      <c r="W22" s="90">
        <v>0</v>
      </c>
      <c r="X22" s="52">
        <v>0</v>
      </c>
      <c r="Y22" s="52">
        <v>0</v>
      </c>
      <c r="Z22" s="104">
        <f t="shared" si="8"/>
        <v>0</v>
      </c>
      <c r="AA22" s="54">
        <f t="shared" si="9"/>
        <v>0</v>
      </c>
      <c r="AB22" s="51">
        <v>60</v>
      </c>
      <c r="AC22" s="52">
        <v>60</v>
      </c>
      <c r="AD22" s="52">
        <v>0</v>
      </c>
      <c r="AE22" s="97">
        <f t="shared" si="10"/>
        <v>0</v>
      </c>
      <c r="AF22" s="54">
        <f t="shared" si="11"/>
        <v>60</v>
      </c>
      <c r="AG22" s="90">
        <v>0</v>
      </c>
      <c r="AH22" s="52">
        <v>0</v>
      </c>
      <c r="AI22" s="52">
        <v>0</v>
      </c>
      <c r="AJ22" s="48">
        <f t="shared" si="12"/>
        <v>0</v>
      </c>
      <c r="AK22" s="49">
        <f t="shared" si="13"/>
        <v>0</v>
      </c>
      <c r="AL22" s="90">
        <v>0</v>
      </c>
      <c r="AM22" s="52">
        <v>0</v>
      </c>
      <c r="AN22" s="52">
        <v>0</v>
      </c>
      <c r="AO22" s="48">
        <f t="shared" si="24"/>
        <v>0</v>
      </c>
      <c r="AP22" s="236">
        <f t="shared" si="25"/>
        <v>0</v>
      </c>
      <c r="AQ22" s="90">
        <v>0</v>
      </c>
      <c r="AR22" s="52">
        <v>0</v>
      </c>
      <c r="AS22" s="52">
        <v>0</v>
      </c>
      <c r="AT22" s="48">
        <f t="shared" si="16"/>
        <v>0</v>
      </c>
      <c r="AU22" s="42">
        <f t="shared" si="17"/>
        <v>0</v>
      </c>
      <c r="AV22" s="51">
        <v>7</v>
      </c>
      <c r="AW22" s="47">
        <v>7</v>
      </c>
      <c r="AX22" s="47">
        <v>0</v>
      </c>
      <c r="AY22" s="92">
        <f t="shared" si="18"/>
        <v>0</v>
      </c>
      <c r="AZ22" s="38">
        <f t="shared" si="19"/>
        <v>7</v>
      </c>
      <c r="BA22" s="90">
        <v>0</v>
      </c>
      <c r="BB22" s="52">
        <v>0</v>
      </c>
      <c r="BC22" s="52">
        <v>0</v>
      </c>
      <c r="BD22" s="103">
        <f t="shared" si="20"/>
        <v>0</v>
      </c>
      <c r="BE22" s="42">
        <f t="shared" si="21"/>
        <v>0</v>
      </c>
      <c r="BF22" s="90">
        <v>0</v>
      </c>
      <c r="BG22" s="52">
        <v>0</v>
      </c>
      <c r="BH22" s="52">
        <v>0</v>
      </c>
      <c r="BI22" s="103">
        <f t="shared" si="22"/>
        <v>0</v>
      </c>
      <c r="BJ22" s="38">
        <f t="shared" si="23"/>
        <v>0</v>
      </c>
    </row>
    <row r="23" spans="1:62" ht="14" thickBot="1" x14ac:dyDescent="0.25">
      <c r="A23" s="83" t="s">
        <v>15</v>
      </c>
      <c r="B23" s="15"/>
      <c r="C23" s="90">
        <v>0</v>
      </c>
      <c r="D23" s="52">
        <v>0</v>
      </c>
      <c r="E23" s="52">
        <v>0</v>
      </c>
      <c r="F23" s="92">
        <f t="shared" si="0"/>
        <v>0</v>
      </c>
      <c r="G23" s="91">
        <f t="shared" si="1"/>
        <v>0</v>
      </c>
      <c r="H23" s="90">
        <v>0</v>
      </c>
      <c r="I23" s="52">
        <v>0</v>
      </c>
      <c r="J23" s="52">
        <v>0</v>
      </c>
      <c r="K23" s="92">
        <f t="shared" si="2"/>
        <v>0</v>
      </c>
      <c r="L23" s="91">
        <f t="shared" si="3"/>
        <v>0</v>
      </c>
      <c r="M23" s="90">
        <v>0</v>
      </c>
      <c r="N23" s="52">
        <v>0</v>
      </c>
      <c r="O23" s="52">
        <v>0</v>
      </c>
      <c r="P23" s="58">
        <f t="shared" si="4"/>
        <v>0</v>
      </c>
      <c r="Q23" s="37">
        <f t="shared" si="5"/>
        <v>0</v>
      </c>
      <c r="R23" s="90">
        <v>0</v>
      </c>
      <c r="S23" s="52">
        <v>0</v>
      </c>
      <c r="T23" s="52">
        <v>0</v>
      </c>
      <c r="U23" s="48">
        <f t="shared" si="6"/>
        <v>0</v>
      </c>
      <c r="V23" s="37">
        <f t="shared" si="7"/>
        <v>0</v>
      </c>
      <c r="W23" s="90">
        <v>0</v>
      </c>
      <c r="X23" s="52">
        <v>0</v>
      </c>
      <c r="Y23" s="52">
        <v>0</v>
      </c>
      <c r="Z23" s="53">
        <f t="shared" si="8"/>
        <v>0</v>
      </c>
      <c r="AA23" s="59">
        <f t="shared" si="9"/>
        <v>0</v>
      </c>
      <c r="AB23" s="51">
        <v>60</v>
      </c>
      <c r="AC23" s="52">
        <v>60</v>
      </c>
      <c r="AD23" s="52">
        <v>0</v>
      </c>
      <c r="AE23" s="97">
        <f t="shared" si="10"/>
        <v>0</v>
      </c>
      <c r="AF23" s="59">
        <f t="shared" si="11"/>
        <v>60</v>
      </c>
      <c r="AG23" s="90">
        <v>0</v>
      </c>
      <c r="AH23" s="52">
        <v>0</v>
      </c>
      <c r="AI23" s="52">
        <v>0</v>
      </c>
      <c r="AJ23" s="48">
        <f t="shared" si="12"/>
        <v>0</v>
      </c>
      <c r="AK23" s="49">
        <f t="shared" si="13"/>
        <v>0</v>
      </c>
      <c r="AL23" s="90">
        <v>0</v>
      </c>
      <c r="AM23" s="52">
        <v>0</v>
      </c>
      <c r="AN23" s="52">
        <v>0</v>
      </c>
      <c r="AO23" s="48">
        <f t="shared" si="24"/>
        <v>0</v>
      </c>
      <c r="AP23" s="236">
        <f t="shared" si="25"/>
        <v>0</v>
      </c>
      <c r="AQ23" s="90">
        <v>0</v>
      </c>
      <c r="AR23" s="52">
        <v>0</v>
      </c>
      <c r="AS23" s="52">
        <v>0</v>
      </c>
      <c r="AT23" s="48">
        <f t="shared" si="16"/>
        <v>0</v>
      </c>
      <c r="AU23" s="42">
        <f t="shared" si="17"/>
        <v>0</v>
      </c>
      <c r="AV23" s="51">
        <v>7</v>
      </c>
      <c r="AW23" s="47">
        <v>7</v>
      </c>
      <c r="AX23" s="47">
        <v>0</v>
      </c>
      <c r="AY23" s="92">
        <f t="shared" si="18"/>
        <v>0</v>
      </c>
      <c r="AZ23" s="38">
        <f t="shared" si="19"/>
        <v>7</v>
      </c>
      <c r="BA23" s="90">
        <v>0</v>
      </c>
      <c r="BB23" s="52">
        <v>0</v>
      </c>
      <c r="BC23" s="52">
        <v>0</v>
      </c>
      <c r="BD23" s="48">
        <f t="shared" si="20"/>
        <v>0</v>
      </c>
      <c r="BE23" s="42">
        <f t="shared" si="21"/>
        <v>0</v>
      </c>
      <c r="BF23" s="90">
        <v>0</v>
      </c>
      <c r="BG23" s="52">
        <v>0</v>
      </c>
      <c r="BH23" s="52">
        <v>0</v>
      </c>
      <c r="BI23" s="48">
        <f t="shared" si="22"/>
        <v>0</v>
      </c>
      <c r="BJ23" s="38">
        <f t="shared" si="23"/>
        <v>0</v>
      </c>
    </row>
    <row r="24" spans="1:62" s="9" customFormat="1" ht="14" thickBot="1" x14ac:dyDescent="0.25">
      <c r="A24" s="17" t="s">
        <v>17</v>
      </c>
      <c r="B24" s="18"/>
      <c r="C24" s="60">
        <f t="shared" ref="C24:BJ24" si="26">SUM(C10:C23)</f>
        <v>0</v>
      </c>
      <c r="D24" s="60">
        <f t="shared" si="26"/>
        <v>0</v>
      </c>
      <c r="E24" s="66"/>
      <c r="F24" s="61">
        <f>SUM(F10:F23)</f>
        <v>0</v>
      </c>
      <c r="G24" s="62">
        <f t="shared" si="26"/>
        <v>0</v>
      </c>
      <c r="H24" s="60">
        <f t="shared" si="26"/>
        <v>0</v>
      </c>
      <c r="I24" s="63">
        <f t="shared" si="26"/>
        <v>0</v>
      </c>
      <c r="J24" s="113"/>
      <c r="K24" s="61">
        <f t="shared" si="26"/>
        <v>0</v>
      </c>
      <c r="L24" s="64">
        <f t="shared" si="26"/>
        <v>0</v>
      </c>
      <c r="M24" s="60">
        <f t="shared" si="26"/>
        <v>0</v>
      </c>
      <c r="N24" s="61">
        <f t="shared" si="26"/>
        <v>0</v>
      </c>
      <c r="O24" s="61"/>
      <c r="P24" s="61">
        <f t="shared" si="26"/>
        <v>0</v>
      </c>
      <c r="Q24" s="61">
        <f t="shared" si="26"/>
        <v>0</v>
      </c>
      <c r="R24" s="102">
        <f t="shared" si="26"/>
        <v>0</v>
      </c>
      <c r="S24" s="61">
        <f t="shared" si="26"/>
        <v>0</v>
      </c>
      <c r="T24" s="61"/>
      <c r="U24" s="61">
        <f t="shared" si="26"/>
        <v>0</v>
      </c>
      <c r="V24" s="61">
        <f t="shared" si="26"/>
        <v>0</v>
      </c>
      <c r="W24" s="60">
        <f t="shared" ref="W24:X24" si="27">SUM(W10:W23)</f>
        <v>0</v>
      </c>
      <c r="X24" s="61">
        <f t="shared" si="27"/>
        <v>0</v>
      </c>
      <c r="Y24" s="61"/>
      <c r="Z24" s="61">
        <f t="shared" ref="Z24:AA24" si="28">SUM(Z10:Z23)</f>
        <v>0</v>
      </c>
      <c r="AA24" s="65">
        <f t="shared" si="28"/>
        <v>0</v>
      </c>
      <c r="AB24" s="60">
        <f t="shared" si="26"/>
        <v>397</v>
      </c>
      <c r="AC24" s="60">
        <f t="shared" si="26"/>
        <v>397</v>
      </c>
      <c r="AD24" s="60">
        <f t="shared" si="26"/>
        <v>0</v>
      </c>
      <c r="AE24" s="60">
        <f t="shared" si="26"/>
        <v>0</v>
      </c>
      <c r="AF24" s="60">
        <f t="shared" si="26"/>
        <v>397</v>
      </c>
      <c r="AG24" s="66">
        <f t="shared" si="26"/>
        <v>0</v>
      </c>
      <c r="AH24" s="66">
        <f t="shared" si="26"/>
        <v>0</v>
      </c>
      <c r="AI24" s="66"/>
      <c r="AJ24" s="61">
        <f t="shared" si="26"/>
        <v>0</v>
      </c>
      <c r="AK24" s="84">
        <f t="shared" si="26"/>
        <v>0</v>
      </c>
      <c r="AL24" s="60">
        <f t="shared" ref="AL24:AM24" si="29">SUM(AL10:AL23)</f>
        <v>0</v>
      </c>
      <c r="AM24" s="66">
        <f t="shared" si="29"/>
        <v>0</v>
      </c>
      <c r="AN24" s="66"/>
      <c r="AO24" s="61">
        <f t="shared" ref="AO24:AP24" si="30">SUM(AO10:AO23)</f>
        <v>0</v>
      </c>
      <c r="AP24" s="65">
        <f t="shared" si="30"/>
        <v>0</v>
      </c>
      <c r="AQ24" s="66">
        <f t="shared" si="26"/>
        <v>0</v>
      </c>
      <c r="AR24" s="60">
        <f t="shared" si="26"/>
        <v>0</v>
      </c>
      <c r="AS24" s="66"/>
      <c r="AT24" s="61">
        <f t="shared" si="26"/>
        <v>0</v>
      </c>
      <c r="AU24" s="67">
        <f t="shared" si="26"/>
        <v>0</v>
      </c>
      <c r="AV24" s="60">
        <f>SUM(AV10:AV23)</f>
        <v>57</v>
      </c>
      <c r="AW24" s="60">
        <f t="shared" ref="AW24:AZ24" si="31">SUM(AW10:AW23)</f>
        <v>57</v>
      </c>
      <c r="AX24" s="60">
        <f t="shared" si="31"/>
        <v>0</v>
      </c>
      <c r="AY24" s="60">
        <f t="shared" si="31"/>
        <v>0</v>
      </c>
      <c r="AZ24" s="60">
        <f t="shared" si="31"/>
        <v>57</v>
      </c>
      <c r="BA24" s="60">
        <f>SUM(BA10:BA23)</f>
        <v>0</v>
      </c>
      <c r="BB24" s="60">
        <f t="shared" ref="BB24:BE24" si="32">SUM(BB10:BB23)</f>
        <v>0</v>
      </c>
      <c r="BC24" s="60">
        <f t="shared" si="32"/>
        <v>0</v>
      </c>
      <c r="BD24" s="60">
        <f t="shared" si="32"/>
        <v>0</v>
      </c>
      <c r="BE24" s="67">
        <f t="shared" si="32"/>
        <v>0</v>
      </c>
      <c r="BF24" s="60">
        <f t="shared" si="26"/>
        <v>0</v>
      </c>
      <c r="BG24" s="60">
        <f t="shared" si="26"/>
        <v>0</v>
      </c>
      <c r="BH24" s="60">
        <f t="shared" si="26"/>
        <v>0</v>
      </c>
      <c r="BI24" s="60">
        <f t="shared" si="26"/>
        <v>0</v>
      </c>
      <c r="BJ24" s="69">
        <f t="shared" si="26"/>
        <v>0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101">
        <f>+H24-H9</f>
        <v>0</v>
      </c>
      <c r="I25" s="72"/>
      <c r="J25" s="72"/>
      <c r="K25" s="72"/>
      <c r="L25" s="72"/>
      <c r="M25" s="71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0</v>
      </c>
      <c r="X25" s="71"/>
      <c r="Y25" s="71"/>
      <c r="Z25" s="71"/>
      <c r="AA25" s="71"/>
      <c r="AB25" s="70">
        <f>+AB24-AB9</f>
        <v>-0.19999999999998863</v>
      </c>
      <c r="AC25" s="71"/>
      <c r="AD25" s="71"/>
      <c r="AE25" s="71"/>
      <c r="AF25" s="71"/>
      <c r="AG25" s="71">
        <f>+AG24-AG9</f>
        <v>0</v>
      </c>
      <c r="AH25" s="71"/>
      <c r="AI25" s="71"/>
      <c r="AJ25" s="71"/>
      <c r="AK25" s="71"/>
      <c r="AL25" s="71">
        <f>+AL24-AL9</f>
        <v>0</v>
      </c>
      <c r="AM25" s="71"/>
      <c r="AN25" s="71"/>
      <c r="AO25" s="71"/>
      <c r="AP25" s="71"/>
      <c r="AQ25" s="70">
        <f>+AQ24-AQ9</f>
        <v>0</v>
      </c>
      <c r="AR25" s="71"/>
      <c r="AS25" s="71"/>
      <c r="AT25" s="71"/>
      <c r="AU25" s="71"/>
      <c r="AV25" s="71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1">
        <f>+BF24-BF9</f>
        <v>0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 t="e">
        <f t="shared" ref="C27:C36" si="33">+C10/$C$9</f>
        <v>#DIV/0!</v>
      </c>
      <c r="D27" s="77" t="e">
        <f>+C27*$C$9</f>
        <v>#DIV/0!</v>
      </c>
      <c r="E27" s="77"/>
      <c r="F27" s="77"/>
      <c r="G27" s="77"/>
      <c r="H27" s="76" t="e">
        <f t="shared" ref="H27:H36" si="34">+H10/$H$9</f>
        <v>#DIV/0!</v>
      </c>
      <c r="I27" s="77" t="e">
        <f>+H27*$H$9</f>
        <v>#DIV/0!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15.888</v>
      </c>
      <c r="AD27" s="77"/>
      <c r="AE27" s="79"/>
      <c r="AF27" s="79"/>
      <c r="AG27" s="76">
        <v>3.3333333333333333E-2</v>
      </c>
      <c r="AH27" s="77">
        <f>+$AG$9*AG27</f>
        <v>0</v>
      </c>
      <c r="AI27" s="77"/>
      <c r="AJ27" s="79"/>
      <c r="AK27" s="79"/>
      <c r="AL27" s="76">
        <v>3.3333333333333333E-2</v>
      </c>
      <c r="AM27" s="77">
        <f>+$AG$9*AL27</f>
        <v>0</v>
      </c>
      <c r="AN27" s="77"/>
      <c r="AO27" s="79"/>
      <c r="AP27" s="79"/>
      <c r="AQ27" s="76">
        <v>5.3846153846153849E-2</v>
      </c>
      <c r="AR27" s="77">
        <f>+$AQ$9*AQ27</f>
        <v>0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0</v>
      </c>
      <c r="BH27" s="77"/>
      <c r="BI27" s="79"/>
      <c r="BJ27" s="79"/>
    </row>
    <row r="28" spans="1:62" hidden="1" x14ac:dyDescent="0.2">
      <c r="A28" s="30" t="s">
        <v>6</v>
      </c>
      <c r="C28" s="76" t="e">
        <f t="shared" si="33"/>
        <v>#DIV/0!</v>
      </c>
      <c r="D28" s="77" t="e">
        <f t="shared" ref="D28:D39" si="35">+C28*$C$9</f>
        <v>#DIV/0!</v>
      </c>
      <c r="E28" s="77"/>
      <c r="F28" s="77"/>
      <c r="G28" s="77"/>
      <c r="H28" s="76" t="e">
        <f t="shared" si="34"/>
        <v>#DIV/0!</v>
      </c>
      <c r="I28" s="77" t="e">
        <f t="shared" ref="I28:I39" si="36">+H28*$H$9</f>
        <v>#DIV/0!</v>
      </c>
      <c r="J28" s="77"/>
      <c r="M28" s="76"/>
      <c r="N28" s="77"/>
      <c r="O28" s="77"/>
      <c r="R28" s="76" t="e">
        <f t="shared" ref="R28:R36" si="37">+R11/$C$9</f>
        <v>#DIV/0!</v>
      </c>
      <c r="S28" s="77" t="e">
        <f t="shared" ref="S28:S39" si="38">+R28*$R$9</f>
        <v>#DIV/0!</v>
      </c>
      <c r="T28" s="77"/>
      <c r="AB28" s="76">
        <v>0.04</v>
      </c>
      <c r="AC28" s="77">
        <f t="shared" ref="AC28:AC35" si="39">+$AB$9*AB28</f>
        <v>15.888</v>
      </c>
      <c r="AD28" s="77"/>
      <c r="AG28" s="76">
        <v>3.3333333333333333E-2</v>
      </c>
      <c r="AH28" s="77">
        <f t="shared" ref="AH28:AH34" si="40">+$AG$9*AG28</f>
        <v>0</v>
      </c>
      <c r="AI28" s="77"/>
      <c r="AL28" s="76">
        <v>3.3333333333333333E-2</v>
      </c>
      <c r="AM28" s="77">
        <f t="shared" ref="AM28:AM34" si="41">+$AG$9*AL28</f>
        <v>0</v>
      </c>
      <c r="AN28" s="77"/>
      <c r="AQ28" s="76">
        <v>5.3846153846153849E-2</v>
      </c>
      <c r="AR28" s="77">
        <f t="shared" ref="AR28:AR39" si="42">+$AQ$9*AQ28</f>
        <v>0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43">+$BF$9*BF28</f>
        <v>0</v>
      </c>
      <c r="BH28" s="77"/>
    </row>
    <row r="29" spans="1:62" hidden="1" x14ac:dyDescent="0.2">
      <c r="A29" s="30" t="s">
        <v>7</v>
      </c>
      <c r="C29" s="76" t="e">
        <f t="shared" si="33"/>
        <v>#DIV/0!</v>
      </c>
      <c r="D29" s="77" t="e">
        <f t="shared" si="35"/>
        <v>#DIV/0!</v>
      </c>
      <c r="E29" s="77"/>
      <c r="H29" s="76" t="e">
        <f t="shared" si="34"/>
        <v>#DIV/0!</v>
      </c>
      <c r="I29" s="77" t="e">
        <f t="shared" si="36"/>
        <v>#DIV/0!</v>
      </c>
      <c r="J29" s="77"/>
      <c r="M29" s="76"/>
      <c r="N29" s="77"/>
      <c r="O29" s="77"/>
      <c r="R29" s="76" t="e">
        <f t="shared" si="37"/>
        <v>#DIV/0!</v>
      </c>
      <c r="S29" s="77" t="e">
        <f t="shared" si="38"/>
        <v>#DIV/0!</v>
      </c>
      <c r="T29" s="77"/>
      <c r="AB29" s="76">
        <v>7.0000000000000007E-2</v>
      </c>
      <c r="AC29" s="77">
        <f t="shared" si="39"/>
        <v>27.804000000000002</v>
      </c>
      <c r="AD29" s="77"/>
      <c r="AG29" s="76">
        <v>8.3333333333333329E-2</v>
      </c>
      <c r="AH29" s="77">
        <f t="shared" si="40"/>
        <v>0</v>
      </c>
      <c r="AI29" s="77"/>
      <c r="AL29" s="76">
        <v>8.3333333333333329E-2</v>
      </c>
      <c r="AM29" s="77">
        <f t="shared" si="41"/>
        <v>0</v>
      </c>
      <c r="AN29" s="77"/>
      <c r="AQ29" s="76">
        <v>7.6923076923076927E-2</v>
      </c>
      <c r="AR29" s="77">
        <f t="shared" si="42"/>
        <v>0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43"/>
        <v>0</v>
      </c>
      <c r="BH29" s="77"/>
    </row>
    <row r="30" spans="1:62" hidden="1" x14ac:dyDescent="0.2">
      <c r="A30" s="30" t="s">
        <v>8</v>
      </c>
      <c r="C30" s="76" t="e">
        <f t="shared" si="33"/>
        <v>#DIV/0!</v>
      </c>
      <c r="D30" s="77" t="e">
        <f t="shared" si="35"/>
        <v>#DIV/0!</v>
      </c>
      <c r="E30" s="77"/>
      <c r="H30" s="76" t="e">
        <f t="shared" si="34"/>
        <v>#DIV/0!</v>
      </c>
      <c r="I30" s="77" t="e">
        <f t="shared" si="36"/>
        <v>#DIV/0!</v>
      </c>
      <c r="J30" s="77"/>
      <c r="M30" s="76"/>
      <c r="N30" s="77"/>
      <c r="O30" s="77"/>
      <c r="R30" s="76" t="e">
        <f t="shared" si="37"/>
        <v>#DIV/0!</v>
      </c>
      <c r="S30" s="77" t="e">
        <f t="shared" si="38"/>
        <v>#DIV/0!</v>
      </c>
      <c r="T30" s="77"/>
      <c r="AB30" s="76">
        <v>0.04</v>
      </c>
      <c r="AC30" s="77">
        <f t="shared" si="39"/>
        <v>15.888</v>
      </c>
      <c r="AD30" s="77"/>
      <c r="AG30" s="76">
        <v>0.05</v>
      </c>
      <c r="AH30" s="77">
        <f t="shared" si="40"/>
        <v>0</v>
      </c>
      <c r="AI30" s="77"/>
      <c r="AL30" s="76">
        <v>0.05</v>
      </c>
      <c r="AM30" s="77">
        <f t="shared" si="41"/>
        <v>0</v>
      </c>
      <c r="AN30" s="77"/>
      <c r="AQ30" s="76">
        <v>6.1538461538461542E-2</v>
      </c>
      <c r="AR30" s="77">
        <f t="shared" si="42"/>
        <v>0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43"/>
        <v>0</v>
      </c>
      <c r="BH30" s="77"/>
    </row>
    <row r="31" spans="1:62" hidden="1" x14ac:dyDescent="0.2">
      <c r="A31" s="30" t="s">
        <v>9</v>
      </c>
      <c r="C31" s="76" t="e">
        <f t="shared" si="33"/>
        <v>#DIV/0!</v>
      </c>
      <c r="D31" s="77" t="e">
        <f t="shared" si="35"/>
        <v>#DIV/0!</v>
      </c>
      <c r="E31" s="77"/>
      <c r="H31" s="76" t="e">
        <f t="shared" si="34"/>
        <v>#DIV/0!</v>
      </c>
      <c r="I31" s="77" t="e">
        <f t="shared" si="36"/>
        <v>#DIV/0!</v>
      </c>
      <c r="J31" s="77"/>
      <c r="M31" s="76"/>
      <c r="N31" s="77"/>
      <c r="O31" s="77"/>
      <c r="R31" s="76" t="e">
        <f t="shared" si="37"/>
        <v>#DIV/0!</v>
      </c>
      <c r="S31" s="77" t="e">
        <f t="shared" si="38"/>
        <v>#DIV/0!</v>
      </c>
      <c r="T31" s="77"/>
      <c r="AB31" s="76">
        <v>7.0000000000000007E-2</v>
      </c>
      <c r="AC31" s="77">
        <f t="shared" si="39"/>
        <v>27.804000000000002</v>
      </c>
      <c r="AD31" s="77"/>
      <c r="AG31" s="76">
        <v>8.3333333333333329E-2</v>
      </c>
      <c r="AH31" s="77">
        <f t="shared" si="40"/>
        <v>0</v>
      </c>
      <c r="AI31" s="77"/>
      <c r="AL31" s="76">
        <v>8.3333333333333329E-2</v>
      </c>
      <c r="AM31" s="77">
        <f t="shared" si="41"/>
        <v>0</v>
      </c>
      <c r="AN31" s="77"/>
      <c r="AQ31" s="76">
        <v>7.6923076923076927E-2</v>
      </c>
      <c r="AR31" s="77">
        <f t="shared" si="42"/>
        <v>0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43"/>
        <v>0</v>
      </c>
      <c r="BH31" s="77"/>
    </row>
    <row r="32" spans="1:62" hidden="1" x14ac:dyDescent="0.2">
      <c r="A32" s="30" t="s">
        <v>10</v>
      </c>
      <c r="C32" s="76" t="e">
        <f t="shared" si="33"/>
        <v>#DIV/0!</v>
      </c>
      <c r="D32" s="77" t="e">
        <f t="shared" si="35"/>
        <v>#DIV/0!</v>
      </c>
      <c r="E32" s="77"/>
      <c r="H32" s="76" t="e">
        <f t="shared" si="34"/>
        <v>#DIV/0!</v>
      </c>
      <c r="I32" s="77" t="e">
        <f t="shared" si="36"/>
        <v>#DIV/0!</v>
      </c>
      <c r="J32" s="77"/>
      <c r="M32" s="76"/>
      <c r="N32" s="77"/>
      <c r="O32" s="77"/>
      <c r="R32" s="76" t="e">
        <f t="shared" si="37"/>
        <v>#DIV/0!</v>
      </c>
      <c r="S32" s="77" t="e">
        <f t="shared" si="38"/>
        <v>#DIV/0!</v>
      </c>
      <c r="T32" s="77"/>
      <c r="AB32" s="76">
        <v>7.0000000000000007E-2</v>
      </c>
      <c r="AC32" s="77">
        <f t="shared" si="39"/>
        <v>27.804000000000002</v>
      </c>
      <c r="AD32" s="77"/>
      <c r="AG32" s="76">
        <v>8.3333333333333329E-2</v>
      </c>
      <c r="AH32" s="77">
        <f t="shared" si="40"/>
        <v>0</v>
      </c>
      <c r="AI32" s="77"/>
      <c r="AL32" s="76">
        <v>8.3333333333333329E-2</v>
      </c>
      <c r="AM32" s="77">
        <f t="shared" si="41"/>
        <v>0</v>
      </c>
      <c r="AN32" s="77"/>
      <c r="AQ32" s="76">
        <v>7.6923076923076927E-2</v>
      </c>
      <c r="AR32" s="77">
        <f t="shared" si="42"/>
        <v>0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43"/>
        <v>0</v>
      </c>
      <c r="BH32" s="77"/>
    </row>
    <row r="33" spans="1:60" hidden="1" x14ac:dyDescent="0.2">
      <c r="A33" s="30" t="s">
        <v>11</v>
      </c>
      <c r="C33" s="76" t="e">
        <f t="shared" si="33"/>
        <v>#DIV/0!</v>
      </c>
      <c r="D33" s="77" t="e">
        <f t="shared" si="35"/>
        <v>#DIV/0!</v>
      </c>
      <c r="E33" s="77"/>
      <c r="H33" s="76" t="e">
        <f t="shared" si="34"/>
        <v>#DIV/0!</v>
      </c>
      <c r="I33" s="77" t="e">
        <f t="shared" si="36"/>
        <v>#DIV/0!</v>
      </c>
      <c r="J33" s="77"/>
      <c r="M33" s="76"/>
      <c r="N33" s="77"/>
      <c r="O33" s="77"/>
      <c r="R33" s="76" t="e">
        <f t="shared" si="37"/>
        <v>#DIV/0!</v>
      </c>
      <c r="S33" s="77" t="e">
        <f t="shared" si="38"/>
        <v>#DIV/0!</v>
      </c>
      <c r="T33" s="77"/>
      <c r="AB33" s="76">
        <v>7.0000000000000007E-2</v>
      </c>
      <c r="AC33" s="77">
        <f t="shared" si="39"/>
        <v>27.804000000000002</v>
      </c>
      <c r="AD33" s="77"/>
      <c r="AG33" s="76">
        <v>8.3333333333333329E-2</v>
      </c>
      <c r="AH33" s="77">
        <f t="shared" si="40"/>
        <v>0</v>
      </c>
      <c r="AI33" s="77"/>
      <c r="AL33" s="76">
        <v>8.3333333333333329E-2</v>
      </c>
      <c r="AM33" s="77">
        <f t="shared" si="41"/>
        <v>0</v>
      </c>
      <c r="AN33" s="77"/>
      <c r="AQ33" s="76">
        <v>7.6923076923076927E-2</v>
      </c>
      <c r="AR33" s="77">
        <f t="shared" si="42"/>
        <v>0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43"/>
        <v>0</v>
      </c>
      <c r="BH33" s="77"/>
    </row>
    <row r="34" spans="1:60" hidden="1" x14ac:dyDescent="0.2">
      <c r="A34" s="30" t="s">
        <v>12</v>
      </c>
      <c r="C34" s="76" t="e">
        <f t="shared" si="33"/>
        <v>#DIV/0!</v>
      </c>
      <c r="D34" s="77" t="e">
        <f t="shared" si="35"/>
        <v>#DIV/0!</v>
      </c>
      <c r="E34" s="77"/>
      <c r="H34" s="76" t="e">
        <f t="shared" si="34"/>
        <v>#DIV/0!</v>
      </c>
      <c r="I34" s="77" t="e">
        <f t="shared" si="36"/>
        <v>#DIV/0!</v>
      </c>
      <c r="J34" s="77"/>
      <c r="M34" s="76"/>
      <c r="N34" s="77"/>
      <c r="O34" s="77"/>
      <c r="R34" s="76" t="e">
        <f t="shared" si="37"/>
        <v>#DIV/0!</v>
      </c>
      <c r="S34" s="77" t="e">
        <f t="shared" si="38"/>
        <v>#DIV/0!</v>
      </c>
      <c r="T34" s="77"/>
      <c r="AB34" s="76">
        <v>0.04</v>
      </c>
      <c r="AC34" s="77">
        <f t="shared" si="39"/>
        <v>15.888</v>
      </c>
      <c r="AD34" s="77"/>
      <c r="AG34" s="76">
        <v>0.05</v>
      </c>
      <c r="AH34" s="77">
        <f t="shared" si="40"/>
        <v>0</v>
      </c>
      <c r="AI34" s="77"/>
      <c r="AL34" s="76">
        <v>0.05</v>
      </c>
      <c r="AM34" s="77">
        <f t="shared" si="41"/>
        <v>0</v>
      </c>
      <c r="AN34" s="77"/>
      <c r="AQ34" s="76">
        <v>6.1538461538461542E-2</v>
      </c>
      <c r="AR34" s="77">
        <f t="shared" si="42"/>
        <v>0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43"/>
        <v>0</v>
      </c>
      <c r="BH34" s="77"/>
    </row>
    <row r="35" spans="1:60" hidden="1" x14ac:dyDescent="0.2">
      <c r="A35" s="30" t="s">
        <v>29</v>
      </c>
      <c r="C35" s="76" t="e">
        <f t="shared" si="33"/>
        <v>#DIV/0!</v>
      </c>
      <c r="D35" s="77" t="e">
        <f t="shared" si="35"/>
        <v>#DIV/0!</v>
      </c>
      <c r="E35" s="77"/>
      <c r="H35" s="76" t="e">
        <f t="shared" si="34"/>
        <v>#DIV/0!</v>
      </c>
      <c r="I35" s="77" t="e">
        <f t="shared" si="36"/>
        <v>#DIV/0!</v>
      </c>
      <c r="J35" s="77"/>
      <c r="M35" s="76"/>
      <c r="N35" s="77"/>
      <c r="O35" s="77"/>
      <c r="R35" s="76" t="e">
        <f t="shared" si="37"/>
        <v>#DIV/0!</v>
      </c>
      <c r="S35" s="77" t="e">
        <f t="shared" si="38"/>
        <v>#DIV/0!</v>
      </c>
      <c r="T35" s="77"/>
      <c r="AB35" s="76">
        <v>7.0000000000000007E-2</v>
      </c>
      <c r="AC35" s="77">
        <f t="shared" si="39"/>
        <v>27.804000000000002</v>
      </c>
      <c r="AD35" s="77"/>
      <c r="AR35" s="77">
        <f t="shared" si="42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 t="e">
        <f t="shared" si="33"/>
        <v>#DIV/0!</v>
      </c>
      <c r="D36" s="77" t="e">
        <f t="shared" si="35"/>
        <v>#DIV/0!</v>
      </c>
      <c r="E36" s="77"/>
      <c r="H36" s="76" t="e">
        <f t="shared" si="34"/>
        <v>#DIV/0!</v>
      </c>
      <c r="I36" s="77" t="e">
        <f t="shared" si="36"/>
        <v>#DIV/0!</v>
      </c>
      <c r="J36" s="77"/>
      <c r="M36" s="76"/>
      <c r="N36" s="77"/>
      <c r="O36" s="77"/>
      <c r="R36" s="76" t="e">
        <f t="shared" si="37"/>
        <v>#DIV/0!</v>
      </c>
      <c r="S36" s="77" t="e">
        <f t="shared" si="38"/>
        <v>#DIV/0!</v>
      </c>
      <c r="T36" s="77"/>
      <c r="AR36" s="77">
        <f t="shared" si="42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 t="e">
        <f t="shared" ref="C37:C39" si="44">+C21/$C$9</f>
        <v>#DIV/0!</v>
      </c>
      <c r="D37" s="77" t="e">
        <f t="shared" si="35"/>
        <v>#DIV/0!</v>
      </c>
      <c r="E37" s="77"/>
      <c r="H37" s="76" t="e">
        <f t="shared" ref="H37:H39" si="45">+H21/$H$9</f>
        <v>#DIV/0!</v>
      </c>
      <c r="I37" s="77" t="e">
        <f t="shared" si="36"/>
        <v>#DIV/0!</v>
      </c>
      <c r="J37" s="77"/>
      <c r="M37" s="76"/>
      <c r="N37" s="77"/>
      <c r="O37" s="77"/>
      <c r="R37" s="76" t="e">
        <f t="shared" ref="R37:R39" si="46">+R21/$C$9</f>
        <v>#DIV/0!</v>
      </c>
      <c r="S37" s="77" t="e">
        <f t="shared" si="38"/>
        <v>#DIV/0!</v>
      </c>
      <c r="T37" s="77"/>
      <c r="AB37" s="76">
        <v>0.15015015015015015</v>
      </c>
      <c r="AC37" s="77">
        <f>+$AB$9*AB37</f>
        <v>59.63963963963964</v>
      </c>
      <c r="AD37" s="77"/>
      <c r="AG37" s="76">
        <v>0.16666666666666666</v>
      </c>
      <c r="AH37" s="77">
        <f>+$AG$9*AG37</f>
        <v>0</v>
      </c>
      <c r="AI37" s="77"/>
      <c r="AL37" s="76">
        <v>0.16666666666666666</v>
      </c>
      <c r="AM37" s="77">
        <f>+$AG$9*AL37</f>
        <v>0</v>
      </c>
      <c r="AN37" s="77"/>
      <c r="AQ37" s="76">
        <v>0.15384615384615385</v>
      </c>
      <c r="AR37" s="77">
        <f t="shared" si="42"/>
        <v>0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0</v>
      </c>
      <c r="BH37" s="77"/>
    </row>
    <row r="38" spans="1:60" hidden="1" x14ac:dyDescent="0.2">
      <c r="A38" s="30" t="s">
        <v>14</v>
      </c>
      <c r="C38" s="76" t="e">
        <f t="shared" si="44"/>
        <v>#DIV/0!</v>
      </c>
      <c r="D38" s="77" t="e">
        <f t="shared" si="35"/>
        <v>#DIV/0!</v>
      </c>
      <c r="E38" s="77"/>
      <c r="H38" s="76" t="e">
        <f t="shared" si="45"/>
        <v>#DIV/0!</v>
      </c>
      <c r="I38" s="77" t="e">
        <f t="shared" si="36"/>
        <v>#DIV/0!</v>
      </c>
      <c r="J38" s="77"/>
      <c r="M38" s="76"/>
      <c r="N38" s="77"/>
      <c r="O38" s="77"/>
      <c r="R38" s="76" t="e">
        <f t="shared" si="46"/>
        <v>#DIV/0!</v>
      </c>
      <c r="S38" s="77" t="e">
        <f t="shared" si="38"/>
        <v>#DIV/0!</v>
      </c>
      <c r="T38" s="77"/>
      <c r="AB38" s="76">
        <v>0.15015015015015015</v>
      </c>
      <c r="AC38" s="77">
        <f>+$AB$9*AB38</f>
        <v>59.63963963963964</v>
      </c>
      <c r="AD38" s="77"/>
      <c r="AG38" s="76">
        <v>0.16666666666666666</v>
      </c>
      <c r="AH38" s="77">
        <f>+$AG$9*AG38</f>
        <v>0</v>
      </c>
      <c r="AI38" s="77"/>
      <c r="AL38" s="76">
        <v>0.16666666666666666</v>
      </c>
      <c r="AM38" s="77">
        <f>+$AG$9*AL38</f>
        <v>0</v>
      </c>
      <c r="AN38" s="77"/>
      <c r="AQ38" s="76">
        <v>0.15384615384615385</v>
      </c>
      <c r="AR38" s="77">
        <f t="shared" si="42"/>
        <v>0</v>
      </c>
      <c r="AS38" s="77"/>
      <c r="BF38" s="76">
        <v>0.14018691588785046</v>
      </c>
      <c r="BG38" s="77">
        <f>+$BF$9*BF38</f>
        <v>0</v>
      </c>
      <c r="BH38" s="77"/>
    </row>
    <row r="39" spans="1:60" hidden="1" x14ac:dyDescent="0.2">
      <c r="A39" s="30" t="s">
        <v>15</v>
      </c>
      <c r="C39" s="76" t="e">
        <f t="shared" si="44"/>
        <v>#DIV/0!</v>
      </c>
      <c r="D39" s="77" t="e">
        <f t="shared" si="35"/>
        <v>#DIV/0!</v>
      </c>
      <c r="E39" s="77"/>
      <c r="H39" s="76" t="e">
        <f t="shared" si="45"/>
        <v>#DIV/0!</v>
      </c>
      <c r="I39" s="77" t="e">
        <f t="shared" si="36"/>
        <v>#DIV/0!</v>
      </c>
      <c r="J39" s="77"/>
      <c r="M39" s="76"/>
      <c r="N39" s="77"/>
      <c r="O39" s="77"/>
      <c r="R39" s="76" t="e">
        <f t="shared" si="46"/>
        <v>#DIV/0!</v>
      </c>
      <c r="S39" s="77" t="e">
        <f t="shared" si="38"/>
        <v>#DIV/0!</v>
      </c>
      <c r="T39" s="77"/>
      <c r="AB39" s="76">
        <v>0.15015015015015015</v>
      </c>
      <c r="AC39" s="77">
        <f>+$AB$9*AB37</f>
        <v>59.63963963963964</v>
      </c>
      <c r="AD39" s="77"/>
      <c r="AG39" s="76">
        <v>0.16666666666666666</v>
      </c>
      <c r="AH39" s="77">
        <f>+$AG$9*AG39</f>
        <v>0</v>
      </c>
      <c r="AI39" s="77"/>
      <c r="AL39" s="76">
        <v>0.16666666666666666</v>
      </c>
      <c r="AM39" s="77">
        <f>+$AG$9*AL39</f>
        <v>0</v>
      </c>
      <c r="AN39" s="77"/>
      <c r="AQ39" s="76">
        <v>0.15384615384615385</v>
      </c>
      <c r="AR39" s="77">
        <f t="shared" si="42"/>
        <v>0</v>
      </c>
      <c r="AS39" s="77"/>
      <c r="BF39" s="76">
        <v>0.14018691588785046</v>
      </c>
      <c r="BG39" s="77">
        <f>+$BF$9*BF39</f>
        <v>0</v>
      </c>
      <c r="BH39" s="77"/>
    </row>
    <row r="40" spans="1:60" x14ac:dyDescent="0.2">
      <c r="C40" s="76"/>
      <c r="H40" s="143"/>
      <c r="I40" s="144"/>
      <c r="J40" s="144"/>
      <c r="K40" s="144"/>
      <c r="L40" s="144"/>
      <c r="R40" s="76"/>
      <c r="AB40" s="77"/>
      <c r="AG40" s="76"/>
      <c r="AL40" s="76"/>
      <c r="AQ40" s="76"/>
      <c r="BF40" s="76"/>
    </row>
    <row r="41" spans="1:60" x14ac:dyDescent="0.2">
      <c r="C41" s="76"/>
      <c r="H41" s="143"/>
      <c r="I41" s="144"/>
      <c r="J41" s="144"/>
      <c r="K41" s="144"/>
      <c r="L41" s="144"/>
      <c r="R41" s="76"/>
      <c r="AB41" s="77"/>
      <c r="AG41" s="76"/>
      <c r="AL41" s="76"/>
      <c r="AQ41" s="76"/>
      <c r="AV41" s="77"/>
      <c r="BF41" s="76"/>
    </row>
    <row r="42" spans="1:60" x14ac:dyDescent="0.2">
      <c r="C42" s="76"/>
      <c r="H42" s="143"/>
      <c r="I42" s="144"/>
      <c r="J42" s="144"/>
      <c r="K42" s="144"/>
      <c r="L42" s="144"/>
      <c r="R42" s="76"/>
      <c r="AG42" s="76"/>
      <c r="AL42" s="76"/>
      <c r="AQ42" s="76"/>
      <c r="AV42" s="77"/>
      <c r="BF42" s="76"/>
    </row>
    <row r="43" spans="1:60" x14ac:dyDescent="0.2">
      <c r="C43" s="76"/>
      <c r="H43" s="143"/>
      <c r="I43" s="144"/>
      <c r="J43" s="144"/>
      <c r="K43" s="144"/>
      <c r="L43" s="144"/>
      <c r="R43" s="76"/>
      <c r="AB43" s="77"/>
      <c r="AG43" s="76"/>
      <c r="AL43" s="76"/>
      <c r="AQ43" s="76"/>
      <c r="AV43" s="77"/>
      <c r="BF43" s="76"/>
    </row>
    <row r="44" spans="1:60" x14ac:dyDescent="0.2">
      <c r="C44" s="76"/>
      <c r="H44" s="143"/>
      <c r="I44" s="144"/>
      <c r="J44" s="144"/>
      <c r="K44" s="144"/>
      <c r="L44" s="144"/>
      <c r="R44" s="76"/>
      <c r="AB44" s="77"/>
      <c r="AG44" s="76"/>
      <c r="AL44" s="76"/>
      <c r="AQ44" s="76"/>
      <c r="AV44" s="77"/>
      <c r="BF44" s="76"/>
    </row>
    <row r="45" spans="1:60" x14ac:dyDescent="0.2">
      <c r="C45" s="76"/>
      <c r="H45" s="143"/>
      <c r="I45" s="144"/>
      <c r="J45" s="144"/>
      <c r="K45" s="144"/>
      <c r="L45" s="144"/>
      <c r="R45" s="76"/>
      <c r="AG45" s="76"/>
      <c r="AL45" s="76"/>
      <c r="AQ45" s="76"/>
      <c r="AV45" s="77"/>
      <c r="BF45" s="76"/>
    </row>
    <row r="46" spans="1:60" x14ac:dyDescent="0.2">
      <c r="C46" s="76"/>
      <c r="H46" s="143"/>
      <c r="I46" s="144"/>
      <c r="J46" s="144"/>
      <c r="K46" s="144"/>
      <c r="L46" s="144"/>
      <c r="R46" s="76"/>
      <c r="AB46" s="77"/>
      <c r="AG46" s="76"/>
      <c r="AL46" s="76"/>
      <c r="AQ46" s="76"/>
      <c r="AV46" s="77"/>
      <c r="BF46" s="76"/>
    </row>
    <row r="47" spans="1:60" x14ac:dyDescent="0.2">
      <c r="C47" s="76"/>
      <c r="H47" s="143"/>
      <c r="I47" s="144"/>
      <c r="J47" s="144"/>
      <c r="K47" s="144"/>
      <c r="L47" s="144"/>
      <c r="R47" s="76"/>
      <c r="AG47" s="76"/>
      <c r="AL47" s="76"/>
      <c r="AQ47" s="76"/>
      <c r="BF47" s="76"/>
    </row>
    <row r="48" spans="1:60" x14ac:dyDescent="0.2">
      <c r="C48" s="76"/>
      <c r="H48" s="143"/>
      <c r="I48" s="144"/>
      <c r="J48" s="144"/>
      <c r="K48" s="144"/>
      <c r="L48" s="144"/>
      <c r="R48" s="76"/>
      <c r="AG48" s="76"/>
      <c r="AL48" s="76"/>
      <c r="AQ48" s="76"/>
      <c r="BF48" s="76"/>
    </row>
    <row r="49" spans="3:58" x14ac:dyDescent="0.2">
      <c r="C49" s="76" t="e">
        <f>+C21/$C$24</f>
        <v>#DIV/0!</v>
      </c>
      <c r="H49" s="143"/>
      <c r="I49" s="144"/>
      <c r="J49" s="144"/>
      <c r="K49" s="144"/>
      <c r="L49" s="144"/>
      <c r="R49" s="76"/>
      <c r="AG49" s="76"/>
      <c r="AL49" s="76"/>
      <c r="AQ49" s="76"/>
      <c r="BF49" s="76"/>
    </row>
    <row r="50" spans="3:58" x14ac:dyDescent="0.2">
      <c r="C50" s="76" t="e">
        <f>+C22/$C$24</f>
        <v>#DIV/0!</v>
      </c>
      <c r="H50" s="143"/>
      <c r="I50" s="144"/>
      <c r="J50" s="144"/>
      <c r="K50" s="144"/>
      <c r="L50" s="144"/>
      <c r="R50" s="76"/>
      <c r="AG50" s="76"/>
      <c r="AL50" s="76"/>
      <c r="AQ50" s="76"/>
      <c r="BF50" s="76"/>
    </row>
    <row r="51" spans="3:58" x14ac:dyDescent="0.2">
      <c r="C51" s="76" t="e">
        <f>+C23/$C$24</f>
        <v>#DIV/0!</v>
      </c>
      <c r="H51" s="143"/>
      <c r="I51" s="144"/>
      <c r="J51" s="144"/>
      <c r="K51" s="144"/>
      <c r="L51" s="144"/>
      <c r="R51" s="76"/>
      <c r="AG51" s="76"/>
      <c r="AL51" s="76"/>
      <c r="AQ51" s="76"/>
      <c r="BF51" s="76"/>
    </row>
    <row r="52" spans="3:58" x14ac:dyDescent="0.2">
      <c r="C52" s="76" t="e">
        <f>+C24/$C$24</f>
        <v>#DIV/0!</v>
      </c>
      <c r="H52" s="143"/>
      <c r="I52" s="144"/>
      <c r="J52" s="144"/>
      <c r="K52" s="144"/>
      <c r="L52" s="144"/>
      <c r="R52" s="76"/>
      <c r="AG52" s="76"/>
      <c r="AL52" s="76"/>
      <c r="AQ52" s="76"/>
      <c r="BF52" s="76"/>
    </row>
  </sheetData>
  <mergeCells count="24">
    <mergeCell ref="AL2:AP2"/>
    <mergeCell ref="AM8:AO8"/>
    <mergeCell ref="AH8:AJ8"/>
    <mergeCell ref="C2:G2"/>
    <mergeCell ref="H2:L2"/>
    <mergeCell ref="M2:Q2"/>
    <mergeCell ref="R2:V2"/>
    <mergeCell ref="AB2:AF2"/>
    <mergeCell ref="AG2:AK2"/>
    <mergeCell ref="D8:F8"/>
    <mergeCell ref="I8:K8"/>
    <mergeCell ref="N8:P8"/>
    <mergeCell ref="S8:U8"/>
    <mergeCell ref="AC8:AE8"/>
    <mergeCell ref="W2:AA2"/>
    <mergeCell ref="X8:Z8"/>
    <mergeCell ref="AR8:AT8"/>
    <mergeCell ref="AW8:AY8"/>
    <mergeCell ref="BB8:BD8"/>
    <mergeCell ref="BG8:BI8"/>
    <mergeCell ref="AQ2:AU2"/>
    <mergeCell ref="AV2:AZ2"/>
    <mergeCell ref="BA2:BE2"/>
    <mergeCell ref="BF2:B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A1:BJ39"/>
  <sheetViews>
    <sheetView zoomScale="90" zoomScaleNormal="90" zoomScalePageLayoutView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50" sqref="Z50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7" width="5.6640625" style="80" customWidth="1"/>
    <col min="8" max="12" width="5.6640625" style="78" customWidth="1"/>
    <col min="13" max="27" width="5.6640625" style="80" customWidth="1"/>
    <col min="28" max="28" width="11.1640625" style="80" bestFit="1" customWidth="1"/>
    <col min="29" max="62" width="5.6640625" style="80" customWidth="1"/>
    <col min="63" max="16384" width="10.83203125" style="3"/>
  </cols>
  <sheetData>
    <row r="1" spans="1:62" ht="14" thickBot="1" x14ac:dyDescent="0.25">
      <c r="A1" s="28"/>
      <c r="B1" s="1"/>
      <c r="C1" s="11">
        <v>500010575</v>
      </c>
      <c r="D1" s="12"/>
      <c r="E1" s="12"/>
      <c r="F1" s="12"/>
      <c r="G1" s="12"/>
      <c r="H1" s="11">
        <v>500010578</v>
      </c>
      <c r="I1" s="12"/>
      <c r="J1" s="12"/>
      <c r="K1" s="12"/>
      <c r="L1" s="14"/>
      <c r="M1" s="11">
        <v>500010577</v>
      </c>
      <c r="N1" s="12"/>
      <c r="O1" s="12"/>
      <c r="P1" s="12"/>
      <c r="Q1" s="12"/>
      <c r="R1" s="11">
        <v>500010597</v>
      </c>
      <c r="S1" s="12"/>
      <c r="T1" s="12"/>
      <c r="U1" s="12"/>
      <c r="V1" s="12"/>
      <c r="W1" s="11">
        <v>500007111</v>
      </c>
      <c r="X1" s="12"/>
      <c r="Y1" s="12"/>
      <c r="Z1" s="12"/>
      <c r="AA1" s="13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500010640</v>
      </c>
      <c r="AM1" s="12"/>
      <c r="AN1" s="12"/>
      <c r="AO1" s="12"/>
      <c r="AP1" s="13"/>
      <c r="AQ1" s="16">
        <v>500010591</v>
      </c>
      <c r="AR1" s="12"/>
      <c r="AS1" s="12"/>
      <c r="AT1" s="12"/>
      <c r="AU1" s="14"/>
      <c r="AV1" s="11">
        <v>500010574</v>
      </c>
      <c r="AW1" s="12"/>
      <c r="AX1" s="12"/>
      <c r="AY1" s="12"/>
      <c r="AZ1" s="13"/>
      <c r="BA1" s="11">
        <v>500010631</v>
      </c>
      <c r="BB1" s="12"/>
      <c r="BC1" s="12"/>
      <c r="BD1" s="12"/>
      <c r="BE1" s="14"/>
      <c r="BF1" s="11">
        <v>500010635</v>
      </c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31" t="s">
        <v>1</v>
      </c>
      <c r="C2" s="248" t="s">
        <v>22</v>
      </c>
      <c r="D2" s="249"/>
      <c r="E2" s="249"/>
      <c r="F2" s="249"/>
      <c r="G2" s="249"/>
      <c r="H2" s="248" t="s">
        <v>24</v>
      </c>
      <c r="I2" s="249"/>
      <c r="J2" s="249"/>
      <c r="K2" s="249"/>
      <c r="L2" s="249"/>
      <c r="M2" s="248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49"/>
      <c r="W2" s="248" t="s">
        <v>32</v>
      </c>
      <c r="X2" s="249"/>
      <c r="Y2" s="249"/>
      <c r="Z2" s="249"/>
      <c r="AA2" s="250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47</v>
      </c>
      <c r="AM2" s="249"/>
      <c r="AN2" s="249"/>
      <c r="AO2" s="249"/>
      <c r="AP2" s="250"/>
      <c r="AQ2" s="249" t="s">
        <v>26</v>
      </c>
      <c r="AR2" s="249"/>
      <c r="AS2" s="249"/>
      <c r="AT2" s="249"/>
      <c r="AU2" s="249"/>
      <c r="AV2" s="248" t="s">
        <v>20</v>
      </c>
      <c r="AW2" s="249"/>
      <c r="AX2" s="249"/>
      <c r="AY2" s="249"/>
      <c r="AZ2" s="250"/>
      <c r="BA2" s="248" t="s">
        <v>27</v>
      </c>
      <c r="BB2" s="249"/>
      <c r="BC2" s="249"/>
      <c r="BD2" s="249"/>
      <c r="BE2" s="249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">
        <v>201825</v>
      </c>
      <c r="C3" s="134"/>
      <c r="D3" s="135"/>
      <c r="E3" s="135"/>
      <c r="F3" s="135"/>
      <c r="G3" s="135"/>
      <c r="H3" s="134"/>
      <c r="I3" s="135"/>
      <c r="J3" s="135"/>
      <c r="K3" s="135"/>
      <c r="L3" s="135"/>
      <c r="M3" s="134"/>
      <c r="N3" s="135"/>
      <c r="O3" s="135"/>
      <c r="P3" s="135"/>
      <c r="Q3" s="135"/>
      <c r="R3" s="134"/>
      <c r="S3" s="135"/>
      <c r="T3" s="135"/>
      <c r="U3" s="135"/>
      <c r="V3" s="135"/>
      <c r="W3" s="134">
        <v>0</v>
      </c>
      <c r="X3" s="135"/>
      <c r="Y3" s="135"/>
      <c r="Z3" s="135"/>
      <c r="AA3" s="135"/>
      <c r="AB3" s="134">
        <v>700</v>
      </c>
      <c r="AC3" s="135"/>
      <c r="AD3" s="135"/>
      <c r="AE3" s="135"/>
      <c r="AF3" s="135"/>
      <c r="AG3" s="134">
        <v>0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8"/>
      <c r="AR3" s="135"/>
      <c r="AS3" s="135"/>
      <c r="AT3" s="135"/>
      <c r="AU3" s="135"/>
      <c r="AV3" s="134">
        <v>0</v>
      </c>
      <c r="AW3" s="135"/>
      <c r="AX3" s="135"/>
      <c r="AY3" s="135"/>
      <c r="AZ3" s="135"/>
      <c r="BA3" s="134"/>
      <c r="BB3" s="135"/>
      <c r="BC3" s="135"/>
      <c r="BD3" s="135"/>
      <c r="BE3" s="136"/>
      <c r="BF3" s="134"/>
      <c r="BG3" s="135"/>
      <c r="BH3" s="135"/>
      <c r="BI3" s="135"/>
      <c r="BJ3" s="137"/>
    </row>
    <row r="4" spans="1:62" ht="13" x14ac:dyDescent="0.2">
      <c r="A4" s="165" t="s">
        <v>18</v>
      </c>
      <c r="B4" s="7"/>
      <c r="C4" s="166"/>
      <c r="D4" s="37"/>
      <c r="E4" s="37"/>
      <c r="F4" s="166"/>
      <c r="G4" s="166"/>
      <c r="H4" s="166"/>
      <c r="I4" s="37"/>
      <c r="J4" s="37"/>
      <c r="K4" s="166"/>
      <c r="L4" s="166"/>
      <c r="M4" s="166"/>
      <c r="N4" s="37"/>
      <c r="O4" s="37"/>
      <c r="P4" s="166"/>
      <c r="Q4" s="166"/>
      <c r="R4" s="166"/>
      <c r="S4" s="37"/>
      <c r="T4" s="37"/>
      <c r="U4" s="166"/>
      <c r="V4" s="166"/>
      <c r="W4" s="166"/>
      <c r="X4" s="37"/>
      <c r="Y4" s="37"/>
      <c r="Z4" s="166"/>
      <c r="AA4" s="166"/>
      <c r="AB4" s="166">
        <v>32442</v>
      </c>
      <c r="AC4" s="37"/>
      <c r="AD4" s="37"/>
      <c r="AE4" s="166"/>
      <c r="AF4" s="166"/>
      <c r="AG4" s="166"/>
      <c r="AH4" s="37"/>
      <c r="AI4" s="37"/>
      <c r="AJ4" s="166"/>
      <c r="AK4" s="168"/>
      <c r="AL4" s="170"/>
      <c r="AM4" s="37"/>
      <c r="AN4" s="37"/>
      <c r="AO4" s="166"/>
      <c r="AP4" s="171"/>
      <c r="AQ4" s="238"/>
      <c r="AR4" s="37"/>
      <c r="AS4" s="37"/>
      <c r="AT4" s="166"/>
      <c r="AU4" s="166"/>
      <c r="AV4" s="166"/>
      <c r="AW4" s="37"/>
      <c r="AX4" s="37"/>
      <c r="AY4" s="166"/>
      <c r="AZ4" s="166"/>
      <c r="BA4" s="166"/>
      <c r="BB4" s="37"/>
      <c r="BC4" s="37"/>
      <c r="BD4" s="166"/>
      <c r="BE4" s="168"/>
      <c r="BF4" s="170"/>
      <c r="BG4" s="37"/>
      <c r="BH4" s="37"/>
      <c r="BI4" s="166"/>
      <c r="BJ4" s="171"/>
    </row>
    <row r="5" spans="1:62" ht="13" x14ac:dyDescent="0.2">
      <c r="A5" s="29"/>
      <c r="C5" s="33"/>
      <c r="D5" s="34"/>
      <c r="E5" s="34"/>
      <c r="F5" s="35"/>
      <c r="G5" s="35"/>
      <c r="H5" s="33"/>
      <c r="I5" s="34"/>
      <c r="J5" s="34"/>
      <c r="K5" s="35"/>
      <c r="L5" s="35"/>
      <c r="M5" s="33"/>
      <c r="N5" s="34"/>
      <c r="O5" s="34"/>
      <c r="P5" s="35"/>
      <c r="Q5" s="35"/>
      <c r="R5" s="33"/>
      <c r="S5" s="34"/>
      <c r="T5" s="34"/>
      <c r="U5" s="35"/>
      <c r="V5" s="35"/>
      <c r="W5" s="33"/>
      <c r="X5" s="34"/>
      <c r="Y5" s="34"/>
      <c r="Z5" s="35"/>
      <c r="AA5" s="35"/>
      <c r="AB5" s="33"/>
      <c r="AC5" s="34"/>
      <c r="AD5" s="34"/>
      <c r="AE5" s="35"/>
      <c r="AF5" s="35"/>
      <c r="AG5" s="33"/>
      <c r="AH5" s="34"/>
      <c r="AI5" s="34"/>
      <c r="AJ5" s="35"/>
      <c r="AK5" s="35"/>
      <c r="AL5" s="33"/>
      <c r="AM5" s="34"/>
      <c r="AN5" s="34"/>
      <c r="AO5" s="35"/>
      <c r="AP5" s="81"/>
      <c r="AQ5" s="35"/>
      <c r="AR5" s="34"/>
      <c r="AS5" s="34"/>
      <c r="AT5" s="35"/>
      <c r="AU5" s="35"/>
      <c r="AV5" s="33"/>
      <c r="AW5" s="34"/>
      <c r="AX5" s="34"/>
      <c r="AY5" s="35"/>
      <c r="AZ5" s="35"/>
      <c r="BA5" s="33"/>
      <c r="BB5" s="34"/>
      <c r="BC5" s="34"/>
      <c r="BD5" s="35"/>
      <c r="BE5" s="35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2">
        <v>0.4</v>
      </c>
      <c r="C6" s="24">
        <f>+B6*C3</f>
        <v>0</v>
      </c>
      <c r="D6" s="23"/>
      <c r="E6" s="23"/>
      <c r="F6" s="23"/>
      <c r="G6" s="23"/>
      <c r="H6" s="24">
        <f>+B6*H3</f>
        <v>0</v>
      </c>
      <c r="I6" s="23"/>
      <c r="J6" s="23"/>
      <c r="K6" s="23"/>
      <c r="L6" s="43"/>
      <c r="M6" s="24">
        <f>+B6*M3</f>
        <v>0</v>
      </c>
      <c r="N6" s="23"/>
      <c r="O6" s="23"/>
      <c r="P6" s="23"/>
      <c r="Q6" s="23"/>
      <c r="R6" s="24">
        <f>+B6*R3</f>
        <v>0</v>
      </c>
      <c r="S6" s="23"/>
      <c r="T6" s="23"/>
      <c r="U6" s="23"/>
      <c r="V6" s="23"/>
      <c r="W6" s="24">
        <f>+B6*W3</f>
        <v>0</v>
      </c>
      <c r="X6" s="23"/>
      <c r="Y6" s="23"/>
      <c r="Z6" s="23"/>
      <c r="AA6" s="44"/>
      <c r="AB6" s="24">
        <f>+B6*AB3</f>
        <v>280</v>
      </c>
      <c r="AC6" s="23"/>
      <c r="AD6" s="23"/>
      <c r="AE6" s="23"/>
      <c r="AF6" s="44"/>
      <c r="AG6" s="24">
        <f>+B6*AG3</f>
        <v>0</v>
      </c>
      <c r="AH6" s="23"/>
      <c r="AI6" s="23"/>
      <c r="AJ6" s="23"/>
      <c r="AK6" s="43"/>
      <c r="AL6" s="24">
        <f>+B6*AL3</f>
        <v>0</v>
      </c>
      <c r="AM6" s="23"/>
      <c r="AN6" s="23"/>
      <c r="AO6" s="23"/>
      <c r="AP6" s="44"/>
      <c r="AQ6" s="172">
        <f>+B6*AQ3</f>
        <v>0</v>
      </c>
      <c r="AR6" s="23"/>
      <c r="AS6" s="23"/>
      <c r="AT6" s="23"/>
      <c r="AU6" s="43"/>
      <c r="AV6" s="24">
        <f>+B6*AV3</f>
        <v>0</v>
      </c>
      <c r="AW6" s="23"/>
      <c r="AX6" s="23"/>
      <c r="AY6" s="23"/>
      <c r="AZ6" s="44"/>
      <c r="BA6" s="24">
        <f>+AU6*BA3</f>
        <v>0</v>
      </c>
      <c r="BB6" s="23"/>
      <c r="BC6" s="23"/>
      <c r="BD6" s="23"/>
      <c r="BE6" s="43"/>
      <c r="BF6" s="24">
        <f>+B6*BF3</f>
        <v>0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2">
        <v>0.6</v>
      </c>
      <c r="C7" s="24">
        <f>+B7*C3</f>
        <v>0</v>
      </c>
      <c r="D7" s="23"/>
      <c r="E7" s="23"/>
      <c r="F7" s="23"/>
      <c r="G7" s="23"/>
      <c r="H7" s="24">
        <f>+B7*H3</f>
        <v>0</v>
      </c>
      <c r="I7" s="23"/>
      <c r="J7" s="23"/>
      <c r="K7" s="23"/>
      <c r="L7" s="43"/>
      <c r="M7" s="24">
        <f>+B7*M3</f>
        <v>0</v>
      </c>
      <c r="N7" s="23"/>
      <c r="O7" s="23"/>
      <c r="P7" s="23"/>
      <c r="Q7" s="23"/>
      <c r="R7" s="24">
        <f>+B7*R3</f>
        <v>0</v>
      </c>
      <c r="S7" s="23"/>
      <c r="T7" s="23"/>
      <c r="U7" s="23"/>
      <c r="V7" s="23"/>
      <c r="W7" s="24">
        <f>+B7*W3</f>
        <v>0</v>
      </c>
      <c r="X7" s="23"/>
      <c r="Y7" s="23"/>
      <c r="Z7" s="23"/>
      <c r="AA7" s="44"/>
      <c r="AB7" s="24">
        <f>+B7*AB3</f>
        <v>420</v>
      </c>
      <c r="AC7" s="23"/>
      <c r="AD7" s="23"/>
      <c r="AE7" s="23"/>
      <c r="AF7" s="44"/>
      <c r="AG7" s="24">
        <f>+B7*AG3</f>
        <v>0</v>
      </c>
      <c r="AH7" s="23"/>
      <c r="AI7" s="23"/>
      <c r="AJ7" s="23"/>
      <c r="AK7" s="43"/>
      <c r="AL7" s="24">
        <f>+B7*AL3</f>
        <v>0</v>
      </c>
      <c r="AM7" s="23"/>
      <c r="AN7" s="23"/>
      <c r="AO7" s="23"/>
      <c r="AP7" s="44"/>
      <c r="AQ7" s="172">
        <f>+B7*AQ3</f>
        <v>0</v>
      </c>
      <c r="AR7" s="23"/>
      <c r="AS7" s="23"/>
      <c r="AT7" s="23"/>
      <c r="AU7" s="43"/>
      <c r="AV7" s="24">
        <f>+B7*AV3</f>
        <v>0</v>
      </c>
      <c r="AW7" s="23"/>
      <c r="AX7" s="23"/>
      <c r="AY7" s="23"/>
      <c r="AZ7" s="44"/>
      <c r="BA7" s="24">
        <f>+AU7*BA3</f>
        <v>0</v>
      </c>
      <c r="BB7" s="23"/>
      <c r="BC7" s="23"/>
      <c r="BD7" s="23"/>
      <c r="BE7" s="43"/>
      <c r="BF7" s="24">
        <f>+B7*BF3</f>
        <v>0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5"/>
      <c r="H8" s="161"/>
      <c r="I8" s="254"/>
      <c r="J8" s="255"/>
      <c r="K8" s="256"/>
      <c r="L8" s="85"/>
      <c r="M8" s="161"/>
      <c r="N8" s="254"/>
      <c r="O8" s="255"/>
      <c r="P8" s="256"/>
      <c r="Q8" s="85"/>
      <c r="R8" s="161"/>
      <c r="S8" s="254"/>
      <c r="T8" s="255"/>
      <c r="U8" s="256"/>
      <c r="V8" s="85"/>
      <c r="W8" s="161"/>
      <c r="X8" s="254"/>
      <c r="Y8" s="255"/>
      <c r="Z8" s="256"/>
      <c r="AA8" s="86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85"/>
      <c r="AR8" s="254"/>
      <c r="AS8" s="255"/>
      <c r="AT8" s="256"/>
      <c r="AU8" s="85"/>
      <c r="AV8" s="161"/>
      <c r="AW8" s="254"/>
      <c r="AX8" s="255"/>
      <c r="AY8" s="256"/>
      <c r="AZ8" s="86"/>
      <c r="BA8" s="161"/>
      <c r="BB8" s="254"/>
      <c r="BC8" s="255"/>
      <c r="BD8" s="256"/>
      <c r="BE8" s="85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129"/>
      <c r="C9" s="130">
        <f>+C7</f>
        <v>0</v>
      </c>
      <c r="D9" s="150"/>
      <c r="E9" s="150"/>
      <c r="F9" s="131" t="s">
        <v>34</v>
      </c>
      <c r="G9" s="163" t="s">
        <v>19</v>
      </c>
      <c r="H9" s="128">
        <f>+H7</f>
        <v>0</v>
      </c>
      <c r="I9" s="150"/>
      <c r="J9" s="150"/>
      <c r="K9" s="131" t="s">
        <v>34</v>
      </c>
      <c r="L9" s="163" t="s">
        <v>19</v>
      </c>
      <c r="M9" s="130">
        <f>+M7</f>
        <v>0</v>
      </c>
      <c r="N9" s="150"/>
      <c r="O9" s="150"/>
      <c r="P9" s="131" t="s">
        <v>34</v>
      </c>
      <c r="Q9" s="163" t="s">
        <v>19</v>
      </c>
      <c r="R9" s="130">
        <f>+R7</f>
        <v>0</v>
      </c>
      <c r="S9" s="150"/>
      <c r="T9" s="150"/>
      <c r="U9" s="131" t="s">
        <v>34</v>
      </c>
      <c r="V9" s="163" t="s">
        <v>19</v>
      </c>
      <c r="W9" s="130">
        <f>+W7</f>
        <v>0</v>
      </c>
      <c r="X9" s="150"/>
      <c r="Y9" s="150"/>
      <c r="Z9" s="131" t="s">
        <v>34</v>
      </c>
      <c r="AA9" s="163" t="s">
        <v>19</v>
      </c>
      <c r="AB9" s="130">
        <f>+AB7</f>
        <v>420</v>
      </c>
      <c r="AC9" s="150"/>
      <c r="AD9" s="150"/>
      <c r="AE9" s="131" t="s">
        <v>34</v>
      </c>
      <c r="AF9" s="163" t="s">
        <v>19</v>
      </c>
      <c r="AG9" s="128">
        <f>+AG7</f>
        <v>0</v>
      </c>
      <c r="AH9" s="150"/>
      <c r="AI9" s="150"/>
      <c r="AJ9" s="131" t="s">
        <v>34</v>
      </c>
      <c r="AK9" s="169" t="s">
        <v>19</v>
      </c>
      <c r="AL9" s="128">
        <f>+AL7</f>
        <v>0</v>
      </c>
      <c r="AM9" s="150"/>
      <c r="AN9" s="150"/>
      <c r="AO9" s="131" t="s">
        <v>34</v>
      </c>
      <c r="AP9" s="167" t="s">
        <v>19</v>
      </c>
      <c r="AQ9" s="185">
        <f>+AQ7</f>
        <v>0</v>
      </c>
      <c r="AR9" s="150"/>
      <c r="AS9" s="150"/>
      <c r="AT9" s="131" t="s">
        <v>34</v>
      </c>
      <c r="AU9" s="163" t="s">
        <v>19</v>
      </c>
      <c r="AV9" s="128">
        <f>+AV7</f>
        <v>0</v>
      </c>
      <c r="AW9" s="150"/>
      <c r="AX9" s="150"/>
      <c r="AY9" s="131" t="s">
        <v>34</v>
      </c>
      <c r="AZ9" s="163" t="s">
        <v>19</v>
      </c>
      <c r="BA9" s="130">
        <f>+BA7</f>
        <v>0</v>
      </c>
      <c r="BB9" s="150"/>
      <c r="BC9" s="150"/>
      <c r="BD9" s="131" t="s">
        <v>34</v>
      </c>
      <c r="BE9" s="169" t="s">
        <v>19</v>
      </c>
      <c r="BF9" s="128">
        <f>+BF7</f>
        <v>0</v>
      </c>
      <c r="BG9" s="150"/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89"/>
      <c r="C10" s="90"/>
      <c r="D10" s="91"/>
      <c r="E10" s="96">
        <v>0</v>
      </c>
      <c r="F10" s="92">
        <f>+C10-D10</f>
        <v>0</v>
      </c>
      <c r="G10" s="91">
        <f>+C10-F10</f>
        <v>0</v>
      </c>
      <c r="H10" s="90"/>
      <c r="I10" s="91"/>
      <c r="J10" s="96">
        <v>0</v>
      </c>
      <c r="K10" s="92">
        <f>+H10-I10</f>
        <v>0</v>
      </c>
      <c r="L10" s="91">
        <f>+H10-K10</f>
        <v>0</v>
      </c>
      <c r="M10" s="93"/>
      <c r="N10" s="91"/>
      <c r="O10" s="96">
        <v>0</v>
      </c>
      <c r="P10" s="94">
        <f>+M10-N10</f>
        <v>0</v>
      </c>
      <c r="Q10" s="95">
        <f>SUM(N10:P10)</f>
        <v>0</v>
      </c>
      <c r="R10" s="90"/>
      <c r="S10" s="91"/>
      <c r="T10" s="96">
        <v>0</v>
      </c>
      <c r="U10" s="92">
        <f>+R10-S10</f>
        <v>0</v>
      </c>
      <c r="V10" s="95">
        <f>+R10-U10</f>
        <v>0</v>
      </c>
      <c r="W10" s="93"/>
      <c r="X10" s="96"/>
      <c r="Y10" s="96">
        <v>0</v>
      </c>
      <c r="Z10" s="97">
        <f>+W10-X10</f>
        <v>0</v>
      </c>
      <c r="AA10" s="98">
        <f>+W10-Z10</f>
        <v>0</v>
      </c>
      <c r="AB10" s="93">
        <v>12</v>
      </c>
      <c r="AC10" s="96">
        <v>12</v>
      </c>
      <c r="AD10" s="96">
        <v>0</v>
      </c>
      <c r="AE10" s="97">
        <f>+AB10-AC10</f>
        <v>0</v>
      </c>
      <c r="AF10" s="98">
        <f>+AB10-AE10</f>
        <v>12</v>
      </c>
      <c r="AG10" s="93"/>
      <c r="AH10" s="91"/>
      <c r="AI10" s="96">
        <v>0</v>
      </c>
      <c r="AJ10" s="92">
        <f>+AG10-AH10</f>
        <v>0</v>
      </c>
      <c r="AK10" s="183">
        <f>+AG10-AJ10</f>
        <v>0</v>
      </c>
      <c r="AL10" s="93"/>
      <c r="AM10" s="91"/>
      <c r="AN10" s="96">
        <v>0</v>
      </c>
      <c r="AO10" s="92">
        <f>+AL10-AM10</f>
        <v>0</v>
      </c>
      <c r="AP10" s="187">
        <f>+AL10-AO10</f>
        <v>0</v>
      </c>
      <c r="AQ10" s="186"/>
      <c r="AR10" s="91"/>
      <c r="AS10" s="96">
        <v>0</v>
      </c>
      <c r="AT10" s="92">
        <f>+AQ10-AR10</f>
        <v>0</v>
      </c>
      <c r="AU10" s="99">
        <f>+AQ10-AT10</f>
        <v>0</v>
      </c>
      <c r="AV10" s="93"/>
      <c r="AW10" s="96">
        <v>0</v>
      </c>
      <c r="AX10" s="96">
        <v>0</v>
      </c>
      <c r="AY10" s="92">
        <f>+AV10-AW10</f>
        <v>0</v>
      </c>
      <c r="AZ10" s="100">
        <f>+AV10-AY10</f>
        <v>0</v>
      </c>
      <c r="BA10" s="93"/>
      <c r="BB10" s="91"/>
      <c r="BC10" s="96">
        <v>0</v>
      </c>
      <c r="BD10" s="92">
        <f>+BA10-BB10</f>
        <v>0</v>
      </c>
      <c r="BE10" s="99">
        <f>+BA10-BD10</f>
        <v>0</v>
      </c>
      <c r="BF10" s="93"/>
      <c r="BG10" s="91"/>
      <c r="BH10" s="96">
        <v>0</v>
      </c>
      <c r="BI10" s="92">
        <f>+BF10-BG10</f>
        <v>0</v>
      </c>
      <c r="BJ10" s="100">
        <f>+BF10-BI10</f>
        <v>0</v>
      </c>
    </row>
    <row r="11" spans="1:62" ht="13" x14ac:dyDescent="0.2">
      <c r="A11" s="8" t="s">
        <v>6</v>
      </c>
      <c r="B11" s="7"/>
      <c r="C11" s="87"/>
      <c r="D11" s="47"/>
      <c r="E11" s="52">
        <v>0</v>
      </c>
      <c r="F11" s="92">
        <f t="shared" ref="F11:F23" si="0">+C11-D11</f>
        <v>0</v>
      </c>
      <c r="G11" s="91">
        <f t="shared" ref="G11:G23" si="1">+C11-F11</f>
        <v>0</v>
      </c>
      <c r="H11" s="90"/>
      <c r="I11" s="47"/>
      <c r="J11" s="52">
        <v>0</v>
      </c>
      <c r="K11" s="92">
        <f t="shared" ref="K11:K23" si="2">+H11-I11</f>
        <v>0</v>
      </c>
      <c r="L11" s="91">
        <f t="shared" ref="L11:L23" si="3">+H11-K11</f>
        <v>0</v>
      </c>
      <c r="M11" s="51"/>
      <c r="N11" s="47"/>
      <c r="O11" s="52">
        <v>0</v>
      </c>
      <c r="P11" s="50">
        <f t="shared" ref="P11:P23" si="4">+M11-N11</f>
        <v>0</v>
      </c>
      <c r="Q11" s="37">
        <f t="shared" ref="Q11:Q23" si="5">SUM(N11:P11)</f>
        <v>0</v>
      </c>
      <c r="R11" s="90"/>
      <c r="S11" s="47"/>
      <c r="T11" s="52">
        <v>0</v>
      </c>
      <c r="U11" s="48">
        <f t="shared" ref="U11:U23" si="6">+R11-S11</f>
        <v>0</v>
      </c>
      <c r="V11" s="37">
        <f t="shared" ref="V11:V23" si="7">+R11-U11</f>
        <v>0</v>
      </c>
      <c r="W11" s="51"/>
      <c r="X11" s="52"/>
      <c r="Y11" s="52">
        <v>0</v>
      </c>
      <c r="Z11" s="53">
        <f t="shared" ref="Z11:Z23" si="8">+W11-X11</f>
        <v>0</v>
      </c>
      <c r="AA11" s="54">
        <f t="shared" ref="AA11:AA23" si="9">+W11-Z11</f>
        <v>0</v>
      </c>
      <c r="AB11" s="51">
        <v>12</v>
      </c>
      <c r="AC11" s="52">
        <v>12</v>
      </c>
      <c r="AD11" s="52">
        <v>0</v>
      </c>
      <c r="AE11" s="97">
        <f t="shared" ref="AE11:AE23" si="10">+AB11-AC11</f>
        <v>0</v>
      </c>
      <c r="AF11" s="54">
        <f t="shared" ref="AF11:AF23" si="11">+AB11-AE11</f>
        <v>12</v>
      </c>
      <c r="AG11" s="93"/>
      <c r="AH11" s="47"/>
      <c r="AI11" s="52">
        <v>0</v>
      </c>
      <c r="AJ11" s="48">
        <f t="shared" ref="AJ11:AJ23" si="12">+AG11-AH11</f>
        <v>0</v>
      </c>
      <c r="AK11" s="49">
        <f t="shared" ref="AK11:AK23" si="13">+AG11-AJ11</f>
        <v>0</v>
      </c>
      <c r="AL11" s="93"/>
      <c r="AM11" s="47"/>
      <c r="AN11" s="52">
        <v>0</v>
      </c>
      <c r="AO11" s="48">
        <f t="shared" ref="AO11:AO19" si="14">+AL11-AM11</f>
        <v>0</v>
      </c>
      <c r="AP11" s="236">
        <f t="shared" ref="AP11:AP19" si="15">+AL11-AO11</f>
        <v>0</v>
      </c>
      <c r="AQ11" s="186"/>
      <c r="AR11" s="47"/>
      <c r="AS11" s="52">
        <v>0</v>
      </c>
      <c r="AT11" s="48">
        <f t="shared" ref="AT11:AT23" si="16">+AQ11-AR11</f>
        <v>0</v>
      </c>
      <c r="AU11" s="42">
        <f t="shared" ref="AU11:AU23" si="17">+AQ11-AT11</f>
        <v>0</v>
      </c>
      <c r="AV11" s="51"/>
      <c r="AW11" s="52">
        <v>0</v>
      </c>
      <c r="AX11" s="52">
        <v>0</v>
      </c>
      <c r="AY11" s="48">
        <f t="shared" ref="AY11:AY23" si="18">+AV11-AW11</f>
        <v>0</v>
      </c>
      <c r="AZ11" s="38">
        <f t="shared" ref="AZ11:AZ23" si="19">+AV11-AY11</f>
        <v>0</v>
      </c>
      <c r="BA11" s="51"/>
      <c r="BB11" s="47"/>
      <c r="BC11" s="52">
        <v>0</v>
      </c>
      <c r="BD11" s="48">
        <f t="shared" ref="BD11:BD23" si="20">+BA11-BB11</f>
        <v>0</v>
      </c>
      <c r="BE11" s="42">
        <f t="shared" ref="BE11:BE23" si="21">+BA11-BD11</f>
        <v>0</v>
      </c>
      <c r="BF11" s="93"/>
      <c r="BG11" s="47"/>
      <c r="BH11" s="52">
        <v>0</v>
      </c>
      <c r="BI11" s="48">
        <f t="shared" ref="BI11:BI23" si="22">+BF11-BG11</f>
        <v>0</v>
      </c>
      <c r="BJ11" s="38">
        <f t="shared" ref="BJ11:BJ23" si="23">+BF11-BI11</f>
        <v>0</v>
      </c>
    </row>
    <row r="12" spans="1:62" ht="13" x14ac:dyDescent="0.2">
      <c r="A12" s="8" t="s">
        <v>7</v>
      </c>
      <c r="B12" s="7"/>
      <c r="C12" s="87"/>
      <c r="D12" s="47"/>
      <c r="E12" s="52">
        <v>0</v>
      </c>
      <c r="F12" s="92">
        <f t="shared" si="0"/>
        <v>0</v>
      </c>
      <c r="G12" s="91">
        <f t="shared" si="1"/>
        <v>0</v>
      </c>
      <c r="H12" s="90"/>
      <c r="I12" s="47"/>
      <c r="J12" s="52">
        <v>0</v>
      </c>
      <c r="K12" s="92">
        <f t="shared" si="2"/>
        <v>0</v>
      </c>
      <c r="L12" s="91">
        <f t="shared" si="3"/>
        <v>0</v>
      </c>
      <c r="M12" s="51"/>
      <c r="N12" s="47"/>
      <c r="O12" s="52">
        <v>0</v>
      </c>
      <c r="P12" s="50">
        <f t="shared" si="4"/>
        <v>0</v>
      </c>
      <c r="Q12" s="37">
        <f t="shared" si="5"/>
        <v>0</v>
      </c>
      <c r="R12" s="90"/>
      <c r="S12" s="47"/>
      <c r="T12" s="52">
        <v>0</v>
      </c>
      <c r="U12" s="48">
        <f t="shared" si="6"/>
        <v>0</v>
      </c>
      <c r="V12" s="37">
        <f t="shared" si="7"/>
        <v>0</v>
      </c>
      <c r="W12" s="51"/>
      <c r="X12" s="52"/>
      <c r="Y12" s="52">
        <v>0</v>
      </c>
      <c r="Z12" s="53">
        <f t="shared" si="8"/>
        <v>0</v>
      </c>
      <c r="AA12" s="54">
        <f t="shared" si="9"/>
        <v>0</v>
      </c>
      <c r="AB12" s="51">
        <v>28</v>
      </c>
      <c r="AC12" s="52">
        <v>28</v>
      </c>
      <c r="AD12" s="52">
        <v>0</v>
      </c>
      <c r="AE12" s="97">
        <f t="shared" si="10"/>
        <v>0</v>
      </c>
      <c r="AF12" s="54">
        <f t="shared" si="11"/>
        <v>28</v>
      </c>
      <c r="AG12" s="93"/>
      <c r="AH12" s="47"/>
      <c r="AI12" s="52">
        <v>0</v>
      </c>
      <c r="AJ12" s="48">
        <f t="shared" si="12"/>
        <v>0</v>
      </c>
      <c r="AK12" s="49">
        <f t="shared" si="13"/>
        <v>0</v>
      </c>
      <c r="AL12" s="93"/>
      <c r="AM12" s="47"/>
      <c r="AN12" s="52">
        <v>0</v>
      </c>
      <c r="AO12" s="48">
        <f t="shared" si="14"/>
        <v>0</v>
      </c>
      <c r="AP12" s="236">
        <f t="shared" si="15"/>
        <v>0</v>
      </c>
      <c r="AQ12" s="186"/>
      <c r="AR12" s="47"/>
      <c r="AS12" s="52">
        <v>0</v>
      </c>
      <c r="AT12" s="48">
        <f t="shared" si="16"/>
        <v>0</v>
      </c>
      <c r="AU12" s="42">
        <f t="shared" si="17"/>
        <v>0</v>
      </c>
      <c r="AV12" s="51"/>
      <c r="AW12" s="52">
        <v>0</v>
      </c>
      <c r="AX12" s="52">
        <v>0</v>
      </c>
      <c r="AY12" s="48">
        <f t="shared" si="18"/>
        <v>0</v>
      </c>
      <c r="AZ12" s="38">
        <f t="shared" si="19"/>
        <v>0</v>
      </c>
      <c r="BA12" s="51"/>
      <c r="BB12" s="47"/>
      <c r="BC12" s="52">
        <v>0</v>
      </c>
      <c r="BD12" s="48">
        <f t="shared" si="20"/>
        <v>0</v>
      </c>
      <c r="BE12" s="42">
        <f t="shared" si="21"/>
        <v>0</v>
      </c>
      <c r="BF12" s="93"/>
      <c r="BG12" s="47"/>
      <c r="BH12" s="52">
        <v>0</v>
      </c>
      <c r="BI12" s="48">
        <f t="shared" si="22"/>
        <v>0</v>
      </c>
      <c r="BJ12" s="38">
        <f t="shared" si="23"/>
        <v>0</v>
      </c>
    </row>
    <row r="13" spans="1:62" ht="13" x14ac:dyDescent="0.2">
      <c r="A13" s="8" t="s">
        <v>8</v>
      </c>
      <c r="B13" s="7"/>
      <c r="C13" s="87"/>
      <c r="D13" s="47"/>
      <c r="E13" s="52">
        <v>0</v>
      </c>
      <c r="F13" s="92">
        <f t="shared" si="0"/>
        <v>0</v>
      </c>
      <c r="G13" s="91">
        <f t="shared" si="1"/>
        <v>0</v>
      </c>
      <c r="H13" s="90"/>
      <c r="I13" s="47"/>
      <c r="J13" s="52">
        <v>0</v>
      </c>
      <c r="K13" s="92">
        <f t="shared" si="2"/>
        <v>0</v>
      </c>
      <c r="L13" s="91">
        <f t="shared" si="3"/>
        <v>0</v>
      </c>
      <c r="M13" s="51"/>
      <c r="N13" s="47"/>
      <c r="O13" s="52">
        <v>0</v>
      </c>
      <c r="P13" s="50">
        <f t="shared" si="4"/>
        <v>0</v>
      </c>
      <c r="Q13" s="37">
        <f t="shared" si="5"/>
        <v>0</v>
      </c>
      <c r="R13" s="90"/>
      <c r="S13" s="47"/>
      <c r="T13" s="52">
        <v>0</v>
      </c>
      <c r="U13" s="48">
        <f t="shared" si="6"/>
        <v>0</v>
      </c>
      <c r="V13" s="37">
        <f t="shared" si="7"/>
        <v>0</v>
      </c>
      <c r="W13" s="51"/>
      <c r="X13" s="52"/>
      <c r="Y13" s="52">
        <v>0</v>
      </c>
      <c r="Z13" s="53">
        <f t="shared" si="8"/>
        <v>0</v>
      </c>
      <c r="AA13" s="54">
        <f t="shared" si="9"/>
        <v>0</v>
      </c>
      <c r="AB13" s="51">
        <v>12</v>
      </c>
      <c r="AC13" s="52">
        <v>12</v>
      </c>
      <c r="AD13" s="52">
        <v>0</v>
      </c>
      <c r="AE13" s="97">
        <f t="shared" si="10"/>
        <v>0</v>
      </c>
      <c r="AF13" s="54">
        <f t="shared" si="11"/>
        <v>12</v>
      </c>
      <c r="AG13" s="93"/>
      <c r="AH13" s="47"/>
      <c r="AI13" s="52">
        <v>0</v>
      </c>
      <c r="AJ13" s="48">
        <f t="shared" si="12"/>
        <v>0</v>
      </c>
      <c r="AK13" s="49">
        <f t="shared" si="13"/>
        <v>0</v>
      </c>
      <c r="AL13" s="93"/>
      <c r="AM13" s="47"/>
      <c r="AN13" s="52">
        <v>0</v>
      </c>
      <c r="AO13" s="48">
        <f t="shared" si="14"/>
        <v>0</v>
      </c>
      <c r="AP13" s="236">
        <f t="shared" si="15"/>
        <v>0</v>
      </c>
      <c r="AQ13" s="186"/>
      <c r="AR13" s="47"/>
      <c r="AS13" s="52">
        <v>0</v>
      </c>
      <c r="AT13" s="48">
        <f t="shared" si="16"/>
        <v>0</v>
      </c>
      <c r="AU13" s="42">
        <f t="shared" si="17"/>
        <v>0</v>
      </c>
      <c r="AV13" s="51"/>
      <c r="AW13" s="52">
        <v>0</v>
      </c>
      <c r="AX13" s="52">
        <v>0</v>
      </c>
      <c r="AY13" s="48">
        <f t="shared" si="18"/>
        <v>0</v>
      </c>
      <c r="AZ13" s="38">
        <f t="shared" si="19"/>
        <v>0</v>
      </c>
      <c r="BA13" s="51"/>
      <c r="BB13" s="47"/>
      <c r="BC13" s="52">
        <v>0</v>
      </c>
      <c r="BD13" s="48">
        <f t="shared" si="20"/>
        <v>0</v>
      </c>
      <c r="BE13" s="42">
        <f t="shared" si="21"/>
        <v>0</v>
      </c>
      <c r="BF13" s="93"/>
      <c r="BG13" s="47"/>
      <c r="BH13" s="52">
        <v>0</v>
      </c>
      <c r="BI13" s="48">
        <f t="shared" si="22"/>
        <v>0</v>
      </c>
      <c r="BJ13" s="38">
        <f t="shared" si="23"/>
        <v>0</v>
      </c>
    </row>
    <row r="14" spans="1:62" ht="13" x14ac:dyDescent="0.2">
      <c r="A14" s="8" t="s">
        <v>9</v>
      </c>
      <c r="B14" s="7"/>
      <c r="C14" s="87"/>
      <c r="D14" s="47"/>
      <c r="E14" s="52">
        <v>0</v>
      </c>
      <c r="F14" s="92">
        <f t="shared" si="0"/>
        <v>0</v>
      </c>
      <c r="G14" s="91">
        <f t="shared" si="1"/>
        <v>0</v>
      </c>
      <c r="H14" s="90"/>
      <c r="I14" s="47"/>
      <c r="J14" s="52">
        <v>0</v>
      </c>
      <c r="K14" s="92">
        <f t="shared" si="2"/>
        <v>0</v>
      </c>
      <c r="L14" s="91">
        <f t="shared" si="3"/>
        <v>0</v>
      </c>
      <c r="M14" s="51"/>
      <c r="N14" s="47"/>
      <c r="O14" s="52">
        <v>0</v>
      </c>
      <c r="P14" s="50">
        <f t="shared" si="4"/>
        <v>0</v>
      </c>
      <c r="Q14" s="37">
        <f t="shared" si="5"/>
        <v>0</v>
      </c>
      <c r="R14" s="90"/>
      <c r="S14" s="47"/>
      <c r="T14" s="52">
        <v>0</v>
      </c>
      <c r="U14" s="48">
        <f t="shared" si="6"/>
        <v>0</v>
      </c>
      <c r="V14" s="37">
        <f t="shared" si="7"/>
        <v>0</v>
      </c>
      <c r="W14" s="51"/>
      <c r="X14" s="52"/>
      <c r="Y14" s="52">
        <v>0</v>
      </c>
      <c r="Z14" s="53">
        <f t="shared" si="8"/>
        <v>0</v>
      </c>
      <c r="AA14" s="54">
        <f t="shared" si="9"/>
        <v>0</v>
      </c>
      <c r="AB14" s="51">
        <v>28</v>
      </c>
      <c r="AC14" s="52">
        <v>28</v>
      </c>
      <c r="AD14" s="52">
        <v>0</v>
      </c>
      <c r="AE14" s="97">
        <f t="shared" si="10"/>
        <v>0</v>
      </c>
      <c r="AF14" s="54">
        <f t="shared" si="11"/>
        <v>28</v>
      </c>
      <c r="AG14" s="93"/>
      <c r="AH14" s="47"/>
      <c r="AI14" s="52">
        <v>0</v>
      </c>
      <c r="AJ14" s="48">
        <f t="shared" si="12"/>
        <v>0</v>
      </c>
      <c r="AK14" s="49">
        <f t="shared" si="13"/>
        <v>0</v>
      </c>
      <c r="AL14" s="93"/>
      <c r="AM14" s="47"/>
      <c r="AN14" s="52">
        <v>0</v>
      </c>
      <c r="AO14" s="48">
        <f t="shared" si="14"/>
        <v>0</v>
      </c>
      <c r="AP14" s="236">
        <f t="shared" si="15"/>
        <v>0</v>
      </c>
      <c r="AQ14" s="186"/>
      <c r="AR14" s="47"/>
      <c r="AS14" s="52">
        <v>0</v>
      </c>
      <c r="AT14" s="48">
        <f t="shared" si="16"/>
        <v>0</v>
      </c>
      <c r="AU14" s="42">
        <f t="shared" si="17"/>
        <v>0</v>
      </c>
      <c r="AV14" s="51"/>
      <c r="AW14" s="52">
        <v>0</v>
      </c>
      <c r="AX14" s="52">
        <v>0</v>
      </c>
      <c r="AY14" s="48">
        <f t="shared" si="18"/>
        <v>0</v>
      </c>
      <c r="AZ14" s="38">
        <f t="shared" si="19"/>
        <v>0</v>
      </c>
      <c r="BA14" s="51"/>
      <c r="BB14" s="47"/>
      <c r="BC14" s="52">
        <v>0</v>
      </c>
      <c r="BD14" s="48">
        <f t="shared" si="20"/>
        <v>0</v>
      </c>
      <c r="BE14" s="42">
        <f t="shared" si="21"/>
        <v>0</v>
      </c>
      <c r="BF14" s="93"/>
      <c r="BG14" s="47"/>
      <c r="BH14" s="52">
        <v>0</v>
      </c>
      <c r="BI14" s="48">
        <f t="shared" si="22"/>
        <v>0</v>
      </c>
      <c r="BJ14" s="38">
        <f t="shared" si="23"/>
        <v>0</v>
      </c>
    </row>
    <row r="15" spans="1:62" ht="13" x14ac:dyDescent="0.2">
      <c r="A15" s="8" t="s">
        <v>10</v>
      </c>
      <c r="B15" s="7"/>
      <c r="C15" s="87"/>
      <c r="D15" s="47"/>
      <c r="E15" s="52">
        <v>0</v>
      </c>
      <c r="F15" s="92">
        <f t="shared" si="0"/>
        <v>0</v>
      </c>
      <c r="G15" s="91">
        <f t="shared" si="1"/>
        <v>0</v>
      </c>
      <c r="H15" s="90"/>
      <c r="I15" s="47"/>
      <c r="J15" s="52">
        <v>0</v>
      </c>
      <c r="K15" s="92">
        <f t="shared" si="2"/>
        <v>0</v>
      </c>
      <c r="L15" s="91">
        <f t="shared" si="3"/>
        <v>0</v>
      </c>
      <c r="M15" s="51"/>
      <c r="N15" s="47"/>
      <c r="O15" s="52">
        <v>0</v>
      </c>
      <c r="P15" s="50">
        <f t="shared" si="4"/>
        <v>0</v>
      </c>
      <c r="Q15" s="37">
        <f t="shared" si="5"/>
        <v>0</v>
      </c>
      <c r="R15" s="90"/>
      <c r="S15" s="47"/>
      <c r="T15" s="52">
        <v>0</v>
      </c>
      <c r="U15" s="48">
        <f t="shared" si="6"/>
        <v>0</v>
      </c>
      <c r="V15" s="37">
        <f t="shared" si="7"/>
        <v>0</v>
      </c>
      <c r="W15" s="51"/>
      <c r="X15" s="52"/>
      <c r="Y15" s="52">
        <v>0</v>
      </c>
      <c r="Z15" s="53">
        <f t="shared" si="8"/>
        <v>0</v>
      </c>
      <c r="AA15" s="54">
        <f t="shared" si="9"/>
        <v>0</v>
      </c>
      <c r="AB15" s="51">
        <v>28</v>
      </c>
      <c r="AC15" s="52">
        <v>28</v>
      </c>
      <c r="AD15" s="52">
        <v>0</v>
      </c>
      <c r="AE15" s="97">
        <f t="shared" si="10"/>
        <v>0</v>
      </c>
      <c r="AF15" s="54">
        <f t="shared" si="11"/>
        <v>28</v>
      </c>
      <c r="AG15" s="93"/>
      <c r="AH15" s="47"/>
      <c r="AI15" s="52">
        <v>0</v>
      </c>
      <c r="AJ15" s="48">
        <f t="shared" si="12"/>
        <v>0</v>
      </c>
      <c r="AK15" s="49">
        <f t="shared" si="13"/>
        <v>0</v>
      </c>
      <c r="AL15" s="93"/>
      <c r="AM15" s="47"/>
      <c r="AN15" s="52">
        <v>0</v>
      </c>
      <c r="AO15" s="48">
        <f t="shared" si="14"/>
        <v>0</v>
      </c>
      <c r="AP15" s="236">
        <f t="shared" si="15"/>
        <v>0</v>
      </c>
      <c r="AQ15" s="186"/>
      <c r="AR15" s="47"/>
      <c r="AS15" s="52">
        <v>0</v>
      </c>
      <c r="AT15" s="48">
        <f t="shared" si="16"/>
        <v>0</v>
      </c>
      <c r="AU15" s="42">
        <f t="shared" si="17"/>
        <v>0</v>
      </c>
      <c r="AV15" s="51"/>
      <c r="AW15" s="52">
        <v>0</v>
      </c>
      <c r="AX15" s="52">
        <v>0</v>
      </c>
      <c r="AY15" s="48">
        <f t="shared" si="18"/>
        <v>0</v>
      </c>
      <c r="AZ15" s="38">
        <f t="shared" si="19"/>
        <v>0</v>
      </c>
      <c r="BA15" s="51"/>
      <c r="BB15" s="47"/>
      <c r="BC15" s="52">
        <v>0</v>
      </c>
      <c r="BD15" s="48">
        <f t="shared" si="20"/>
        <v>0</v>
      </c>
      <c r="BE15" s="42">
        <f t="shared" si="21"/>
        <v>0</v>
      </c>
      <c r="BF15" s="93"/>
      <c r="BG15" s="47"/>
      <c r="BH15" s="52">
        <v>0</v>
      </c>
      <c r="BI15" s="48">
        <f t="shared" si="22"/>
        <v>0</v>
      </c>
      <c r="BJ15" s="38">
        <f t="shared" si="23"/>
        <v>0</v>
      </c>
    </row>
    <row r="16" spans="1:62" ht="13" x14ac:dyDescent="0.2">
      <c r="A16" s="8" t="s">
        <v>11</v>
      </c>
      <c r="B16" s="7"/>
      <c r="C16" s="87"/>
      <c r="D16" s="47"/>
      <c r="E16" s="52">
        <v>0</v>
      </c>
      <c r="F16" s="92">
        <f t="shared" si="0"/>
        <v>0</v>
      </c>
      <c r="G16" s="91">
        <f t="shared" si="1"/>
        <v>0</v>
      </c>
      <c r="H16" s="90"/>
      <c r="I16" s="47"/>
      <c r="J16" s="52">
        <v>0</v>
      </c>
      <c r="K16" s="92">
        <f t="shared" si="2"/>
        <v>0</v>
      </c>
      <c r="L16" s="91">
        <f t="shared" si="3"/>
        <v>0</v>
      </c>
      <c r="M16" s="51"/>
      <c r="N16" s="47"/>
      <c r="O16" s="52">
        <v>0</v>
      </c>
      <c r="P16" s="50">
        <f t="shared" si="4"/>
        <v>0</v>
      </c>
      <c r="Q16" s="37">
        <f t="shared" si="5"/>
        <v>0</v>
      </c>
      <c r="R16" s="90"/>
      <c r="S16" s="47"/>
      <c r="T16" s="52">
        <v>0</v>
      </c>
      <c r="U16" s="48">
        <f t="shared" si="6"/>
        <v>0</v>
      </c>
      <c r="V16" s="37">
        <f t="shared" si="7"/>
        <v>0</v>
      </c>
      <c r="W16" s="51"/>
      <c r="X16" s="52"/>
      <c r="Y16" s="52">
        <v>0</v>
      </c>
      <c r="Z16" s="53">
        <f t="shared" si="8"/>
        <v>0</v>
      </c>
      <c r="AA16" s="54">
        <f t="shared" si="9"/>
        <v>0</v>
      </c>
      <c r="AB16" s="51">
        <v>28</v>
      </c>
      <c r="AC16" s="52">
        <v>28</v>
      </c>
      <c r="AD16" s="52">
        <v>0</v>
      </c>
      <c r="AE16" s="97">
        <f t="shared" si="10"/>
        <v>0</v>
      </c>
      <c r="AF16" s="54">
        <f t="shared" si="11"/>
        <v>28</v>
      </c>
      <c r="AG16" s="93"/>
      <c r="AH16" s="47"/>
      <c r="AI16" s="52">
        <v>0</v>
      </c>
      <c r="AJ16" s="48">
        <f t="shared" si="12"/>
        <v>0</v>
      </c>
      <c r="AK16" s="49">
        <f t="shared" si="13"/>
        <v>0</v>
      </c>
      <c r="AL16" s="93"/>
      <c r="AM16" s="47"/>
      <c r="AN16" s="52">
        <v>0</v>
      </c>
      <c r="AO16" s="48">
        <f t="shared" si="14"/>
        <v>0</v>
      </c>
      <c r="AP16" s="236">
        <f t="shared" si="15"/>
        <v>0</v>
      </c>
      <c r="AQ16" s="186"/>
      <c r="AR16" s="47"/>
      <c r="AS16" s="52">
        <v>0</v>
      </c>
      <c r="AT16" s="48">
        <f t="shared" si="16"/>
        <v>0</v>
      </c>
      <c r="AU16" s="42">
        <f t="shared" si="17"/>
        <v>0</v>
      </c>
      <c r="AV16" s="51"/>
      <c r="AW16" s="52">
        <v>0</v>
      </c>
      <c r="AX16" s="52">
        <v>0</v>
      </c>
      <c r="AY16" s="48">
        <f t="shared" si="18"/>
        <v>0</v>
      </c>
      <c r="AZ16" s="38">
        <f t="shared" si="19"/>
        <v>0</v>
      </c>
      <c r="BA16" s="51"/>
      <c r="BB16" s="47"/>
      <c r="BC16" s="52">
        <v>0</v>
      </c>
      <c r="BD16" s="48">
        <f t="shared" si="20"/>
        <v>0</v>
      </c>
      <c r="BE16" s="42">
        <f t="shared" si="21"/>
        <v>0</v>
      </c>
      <c r="BF16" s="93"/>
      <c r="BG16" s="47"/>
      <c r="BH16" s="52">
        <v>0</v>
      </c>
      <c r="BI16" s="48">
        <f t="shared" si="22"/>
        <v>0</v>
      </c>
      <c r="BJ16" s="38">
        <f t="shared" si="23"/>
        <v>0</v>
      </c>
    </row>
    <row r="17" spans="1:62" ht="13" x14ac:dyDescent="0.2">
      <c r="A17" s="8" t="s">
        <v>12</v>
      </c>
      <c r="B17" s="7"/>
      <c r="C17" s="87"/>
      <c r="D17" s="47"/>
      <c r="E17" s="52">
        <v>0</v>
      </c>
      <c r="F17" s="92">
        <f t="shared" si="0"/>
        <v>0</v>
      </c>
      <c r="G17" s="91">
        <f t="shared" si="1"/>
        <v>0</v>
      </c>
      <c r="H17" s="90"/>
      <c r="I17" s="47"/>
      <c r="J17" s="52">
        <v>0</v>
      </c>
      <c r="K17" s="92">
        <f t="shared" si="2"/>
        <v>0</v>
      </c>
      <c r="L17" s="91">
        <f t="shared" si="3"/>
        <v>0</v>
      </c>
      <c r="M17" s="51"/>
      <c r="N17" s="47"/>
      <c r="O17" s="52">
        <v>0</v>
      </c>
      <c r="P17" s="50">
        <f t="shared" si="4"/>
        <v>0</v>
      </c>
      <c r="Q17" s="37">
        <f t="shared" si="5"/>
        <v>0</v>
      </c>
      <c r="R17" s="90"/>
      <c r="S17" s="47"/>
      <c r="T17" s="52">
        <v>0</v>
      </c>
      <c r="U17" s="48">
        <f t="shared" si="6"/>
        <v>0</v>
      </c>
      <c r="V17" s="37">
        <f t="shared" si="7"/>
        <v>0</v>
      </c>
      <c r="W17" s="51"/>
      <c r="X17" s="52"/>
      <c r="Y17" s="52">
        <v>0</v>
      </c>
      <c r="Z17" s="53">
        <f t="shared" si="8"/>
        <v>0</v>
      </c>
      <c r="AA17" s="54">
        <f t="shared" si="9"/>
        <v>0</v>
      </c>
      <c r="AB17" s="51">
        <v>12</v>
      </c>
      <c r="AC17" s="52">
        <v>12</v>
      </c>
      <c r="AD17" s="52">
        <v>0</v>
      </c>
      <c r="AE17" s="97">
        <f t="shared" si="10"/>
        <v>0</v>
      </c>
      <c r="AF17" s="54">
        <f t="shared" si="11"/>
        <v>12</v>
      </c>
      <c r="AG17" s="93"/>
      <c r="AH17" s="47"/>
      <c r="AI17" s="52">
        <v>0</v>
      </c>
      <c r="AJ17" s="48">
        <f t="shared" si="12"/>
        <v>0</v>
      </c>
      <c r="AK17" s="49">
        <f t="shared" si="13"/>
        <v>0</v>
      </c>
      <c r="AL17" s="93"/>
      <c r="AM17" s="47"/>
      <c r="AN17" s="52">
        <v>0</v>
      </c>
      <c r="AO17" s="48">
        <f t="shared" si="14"/>
        <v>0</v>
      </c>
      <c r="AP17" s="236">
        <f t="shared" si="15"/>
        <v>0</v>
      </c>
      <c r="AQ17" s="186"/>
      <c r="AR17" s="47"/>
      <c r="AS17" s="52">
        <v>0</v>
      </c>
      <c r="AT17" s="48">
        <f t="shared" si="16"/>
        <v>0</v>
      </c>
      <c r="AU17" s="42">
        <f t="shared" si="17"/>
        <v>0</v>
      </c>
      <c r="AV17" s="51"/>
      <c r="AW17" s="52">
        <v>0</v>
      </c>
      <c r="AX17" s="52">
        <v>0</v>
      </c>
      <c r="AY17" s="48">
        <f t="shared" si="18"/>
        <v>0</v>
      </c>
      <c r="AZ17" s="38">
        <f t="shared" si="19"/>
        <v>0</v>
      </c>
      <c r="BA17" s="51"/>
      <c r="BB17" s="47"/>
      <c r="BC17" s="52">
        <v>0</v>
      </c>
      <c r="BD17" s="48">
        <f t="shared" si="20"/>
        <v>0</v>
      </c>
      <c r="BE17" s="42">
        <f t="shared" si="21"/>
        <v>0</v>
      </c>
      <c r="BF17" s="93"/>
      <c r="BG17" s="47"/>
      <c r="BH17" s="52">
        <v>0</v>
      </c>
      <c r="BI17" s="48">
        <f t="shared" si="22"/>
        <v>0</v>
      </c>
      <c r="BJ17" s="38">
        <f t="shared" si="23"/>
        <v>0</v>
      </c>
    </row>
    <row r="18" spans="1:62" ht="13" x14ac:dyDescent="0.2">
      <c r="A18" s="8" t="s">
        <v>29</v>
      </c>
      <c r="B18" s="7"/>
      <c r="C18" s="87"/>
      <c r="D18" s="47"/>
      <c r="E18" s="52">
        <v>0</v>
      </c>
      <c r="F18" s="92">
        <f t="shared" si="0"/>
        <v>0</v>
      </c>
      <c r="G18" s="91">
        <f t="shared" si="1"/>
        <v>0</v>
      </c>
      <c r="H18" s="90"/>
      <c r="I18" s="47"/>
      <c r="J18" s="52">
        <v>0</v>
      </c>
      <c r="K18" s="92">
        <f t="shared" si="2"/>
        <v>0</v>
      </c>
      <c r="L18" s="91">
        <f t="shared" si="3"/>
        <v>0</v>
      </c>
      <c r="M18" s="51"/>
      <c r="N18" s="47"/>
      <c r="O18" s="52">
        <v>0</v>
      </c>
      <c r="P18" s="50">
        <f t="shared" si="4"/>
        <v>0</v>
      </c>
      <c r="Q18" s="37">
        <f t="shared" si="5"/>
        <v>0</v>
      </c>
      <c r="R18" s="90"/>
      <c r="S18" s="47"/>
      <c r="T18" s="52">
        <v>0</v>
      </c>
      <c r="U18" s="48">
        <f t="shared" si="6"/>
        <v>0</v>
      </c>
      <c r="V18" s="37">
        <f t="shared" si="7"/>
        <v>0</v>
      </c>
      <c r="W18" s="51"/>
      <c r="X18" s="52"/>
      <c r="Y18" s="52">
        <v>0</v>
      </c>
      <c r="Z18" s="53">
        <f t="shared" si="8"/>
        <v>0</v>
      </c>
      <c r="AA18" s="54">
        <f t="shared" si="9"/>
        <v>0</v>
      </c>
      <c r="AB18" s="51">
        <v>65</v>
      </c>
      <c r="AC18" s="52">
        <v>65</v>
      </c>
      <c r="AD18" s="52">
        <v>0</v>
      </c>
      <c r="AE18" s="97">
        <f t="shared" si="10"/>
        <v>0</v>
      </c>
      <c r="AF18" s="54">
        <f t="shared" si="11"/>
        <v>65</v>
      </c>
      <c r="AG18" s="93"/>
      <c r="AH18" s="47"/>
      <c r="AI18" s="52">
        <v>0</v>
      </c>
      <c r="AJ18" s="48">
        <f t="shared" si="12"/>
        <v>0</v>
      </c>
      <c r="AK18" s="49">
        <f t="shared" si="13"/>
        <v>0</v>
      </c>
      <c r="AL18" s="93"/>
      <c r="AM18" s="47"/>
      <c r="AN18" s="52">
        <v>0</v>
      </c>
      <c r="AO18" s="48">
        <f t="shared" si="14"/>
        <v>0</v>
      </c>
      <c r="AP18" s="236">
        <f t="shared" si="15"/>
        <v>0</v>
      </c>
      <c r="AQ18" s="186"/>
      <c r="AR18" s="47"/>
      <c r="AS18" s="52">
        <v>0</v>
      </c>
      <c r="AT18" s="48">
        <f t="shared" si="16"/>
        <v>0</v>
      </c>
      <c r="AU18" s="42">
        <f t="shared" si="17"/>
        <v>0</v>
      </c>
      <c r="AV18" s="51"/>
      <c r="AW18" s="52">
        <v>0</v>
      </c>
      <c r="AX18" s="52">
        <v>0</v>
      </c>
      <c r="AY18" s="48">
        <f t="shared" si="18"/>
        <v>0</v>
      </c>
      <c r="AZ18" s="38">
        <f t="shared" si="19"/>
        <v>0</v>
      </c>
      <c r="BA18" s="51"/>
      <c r="BB18" s="47"/>
      <c r="BC18" s="52">
        <v>0</v>
      </c>
      <c r="BD18" s="48">
        <f t="shared" si="20"/>
        <v>0</v>
      </c>
      <c r="BE18" s="42">
        <f t="shared" si="21"/>
        <v>0</v>
      </c>
      <c r="BF18" s="93"/>
      <c r="BG18" s="47"/>
      <c r="BH18" s="52">
        <v>0</v>
      </c>
      <c r="BI18" s="48">
        <f t="shared" si="22"/>
        <v>0</v>
      </c>
      <c r="BJ18" s="38">
        <f t="shared" si="23"/>
        <v>0</v>
      </c>
    </row>
    <row r="19" spans="1:62" ht="13" x14ac:dyDescent="0.2">
      <c r="A19" s="8" t="s">
        <v>30</v>
      </c>
      <c r="B19" s="7"/>
      <c r="C19" s="87"/>
      <c r="D19" s="47"/>
      <c r="E19" s="52">
        <v>0</v>
      </c>
      <c r="F19" s="92">
        <f t="shared" si="0"/>
        <v>0</v>
      </c>
      <c r="G19" s="91">
        <f t="shared" si="1"/>
        <v>0</v>
      </c>
      <c r="H19" s="90"/>
      <c r="I19" s="47"/>
      <c r="J19" s="52">
        <v>0</v>
      </c>
      <c r="K19" s="92">
        <f t="shared" si="2"/>
        <v>0</v>
      </c>
      <c r="L19" s="91">
        <f t="shared" si="3"/>
        <v>0</v>
      </c>
      <c r="M19" s="51"/>
      <c r="N19" s="47"/>
      <c r="O19" s="52">
        <v>0</v>
      </c>
      <c r="P19" s="50">
        <f t="shared" si="4"/>
        <v>0</v>
      </c>
      <c r="Q19" s="37">
        <f t="shared" si="5"/>
        <v>0</v>
      </c>
      <c r="R19" s="90"/>
      <c r="S19" s="47"/>
      <c r="T19" s="52">
        <v>0</v>
      </c>
      <c r="U19" s="48">
        <f t="shared" si="6"/>
        <v>0</v>
      </c>
      <c r="V19" s="37">
        <f t="shared" si="7"/>
        <v>0</v>
      </c>
      <c r="W19" s="51"/>
      <c r="X19" s="52"/>
      <c r="Y19" s="52">
        <v>0</v>
      </c>
      <c r="Z19" s="53">
        <f t="shared" si="8"/>
        <v>0</v>
      </c>
      <c r="AA19" s="54">
        <f t="shared" si="9"/>
        <v>0</v>
      </c>
      <c r="AB19" s="51">
        <v>0</v>
      </c>
      <c r="AC19" s="52">
        <v>0</v>
      </c>
      <c r="AD19" s="52">
        <v>0</v>
      </c>
      <c r="AE19" s="97">
        <f t="shared" si="10"/>
        <v>0</v>
      </c>
      <c r="AF19" s="54">
        <f t="shared" si="11"/>
        <v>0</v>
      </c>
      <c r="AG19" s="93"/>
      <c r="AH19" s="47"/>
      <c r="AI19" s="52">
        <v>0</v>
      </c>
      <c r="AJ19" s="48">
        <f t="shared" si="12"/>
        <v>0</v>
      </c>
      <c r="AK19" s="49">
        <f t="shared" si="13"/>
        <v>0</v>
      </c>
      <c r="AL19" s="93"/>
      <c r="AM19" s="47"/>
      <c r="AN19" s="52">
        <v>0</v>
      </c>
      <c r="AO19" s="48">
        <f t="shared" si="14"/>
        <v>0</v>
      </c>
      <c r="AP19" s="236">
        <f t="shared" si="15"/>
        <v>0</v>
      </c>
      <c r="AQ19" s="186"/>
      <c r="AR19" s="47"/>
      <c r="AS19" s="52">
        <v>0</v>
      </c>
      <c r="AT19" s="48">
        <f t="shared" si="16"/>
        <v>0</v>
      </c>
      <c r="AU19" s="42">
        <f t="shared" si="17"/>
        <v>0</v>
      </c>
      <c r="AV19" s="51"/>
      <c r="AW19" s="52">
        <v>0</v>
      </c>
      <c r="AX19" s="52">
        <v>0</v>
      </c>
      <c r="AY19" s="48">
        <f t="shared" si="18"/>
        <v>0</v>
      </c>
      <c r="AZ19" s="38">
        <f t="shared" si="19"/>
        <v>0</v>
      </c>
      <c r="BA19" s="51"/>
      <c r="BB19" s="47"/>
      <c r="BC19" s="52">
        <v>0</v>
      </c>
      <c r="BD19" s="48">
        <f t="shared" si="20"/>
        <v>0</v>
      </c>
      <c r="BE19" s="42">
        <f t="shared" si="21"/>
        <v>0</v>
      </c>
      <c r="BF19" s="93"/>
      <c r="BG19" s="47"/>
      <c r="BH19" s="52">
        <v>0</v>
      </c>
      <c r="BI19" s="48">
        <f t="shared" si="22"/>
        <v>0</v>
      </c>
      <c r="BJ19" s="38">
        <f t="shared" si="23"/>
        <v>0</v>
      </c>
    </row>
    <row r="20" spans="1:62" ht="13" x14ac:dyDescent="0.2">
      <c r="A20" s="8" t="s">
        <v>43</v>
      </c>
      <c r="B20" s="7"/>
      <c r="C20" s="87"/>
      <c r="D20" s="47"/>
      <c r="E20" s="52">
        <v>0</v>
      </c>
      <c r="F20" s="92">
        <v>0</v>
      </c>
      <c r="G20" s="91">
        <v>0</v>
      </c>
      <c r="H20" s="90"/>
      <c r="I20" s="47"/>
      <c r="J20" s="52">
        <v>0</v>
      </c>
      <c r="K20" s="92">
        <v>0</v>
      </c>
      <c r="L20" s="91">
        <v>0</v>
      </c>
      <c r="M20" s="51"/>
      <c r="N20" s="47"/>
      <c r="O20" s="52">
        <v>0</v>
      </c>
      <c r="P20" s="50">
        <v>0</v>
      </c>
      <c r="Q20" s="37">
        <v>0</v>
      </c>
      <c r="R20" s="90"/>
      <c r="S20" s="47"/>
      <c r="T20" s="52">
        <v>0</v>
      </c>
      <c r="U20" s="48">
        <v>0</v>
      </c>
      <c r="V20" s="37">
        <v>0</v>
      </c>
      <c r="W20" s="51"/>
      <c r="X20" s="52"/>
      <c r="Y20" s="52">
        <v>0</v>
      </c>
      <c r="Z20" s="53">
        <v>0</v>
      </c>
      <c r="AA20" s="54">
        <v>0</v>
      </c>
      <c r="AB20" s="51">
        <v>0</v>
      </c>
      <c r="AC20" s="52">
        <v>0</v>
      </c>
      <c r="AD20" s="52">
        <v>0</v>
      </c>
      <c r="AE20" s="97">
        <v>0</v>
      </c>
      <c r="AF20" s="54">
        <v>0</v>
      </c>
      <c r="AG20" s="93"/>
      <c r="AH20" s="47"/>
      <c r="AI20" s="52">
        <v>0</v>
      </c>
      <c r="AJ20" s="48">
        <v>0</v>
      </c>
      <c r="AK20" s="49">
        <v>0</v>
      </c>
      <c r="AL20" s="93"/>
      <c r="AM20" s="47"/>
      <c r="AN20" s="52">
        <v>0</v>
      </c>
      <c r="AO20" s="48">
        <v>0</v>
      </c>
      <c r="AP20" s="236">
        <v>0</v>
      </c>
      <c r="AQ20" s="186"/>
      <c r="AR20" s="47"/>
      <c r="AS20" s="52">
        <v>0</v>
      </c>
      <c r="AT20" s="48">
        <v>0</v>
      </c>
      <c r="AU20" s="42">
        <v>0</v>
      </c>
      <c r="AV20" s="51"/>
      <c r="AW20" s="52">
        <v>0</v>
      </c>
      <c r="AX20" s="52">
        <v>0</v>
      </c>
      <c r="AY20" s="48">
        <v>0</v>
      </c>
      <c r="AZ20" s="38">
        <v>0</v>
      </c>
      <c r="BA20" s="51"/>
      <c r="BB20" s="47"/>
      <c r="BC20" s="52">
        <v>0</v>
      </c>
      <c r="BD20" s="48">
        <v>0</v>
      </c>
      <c r="BE20" s="42">
        <v>0</v>
      </c>
      <c r="BF20" s="93"/>
      <c r="BG20" s="47"/>
      <c r="BH20" s="52">
        <v>0</v>
      </c>
      <c r="BI20" s="48">
        <v>0</v>
      </c>
      <c r="BJ20" s="38">
        <v>0</v>
      </c>
    </row>
    <row r="21" spans="1:62" ht="13" x14ac:dyDescent="0.2">
      <c r="A21" s="8" t="s">
        <v>13</v>
      </c>
      <c r="B21" s="7"/>
      <c r="C21" s="87"/>
      <c r="D21" s="47"/>
      <c r="E21" s="52">
        <v>0</v>
      </c>
      <c r="F21" s="92">
        <f t="shared" si="0"/>
        <v>0</v>
      </c>
      <c r="G21" s="91">
        <f t="shared" si="1"/>
        <v>0</v>
      </c>
      <c r="H21" s="90"/>
      <c r="I21" s="47"/>
      <c r="J21" s="52">
        <v>0</v>
      </c>
      <c r="K21" s="92">
        <f t="shared" si="2"/>
        <v>0</v>
      </c>
      <c r="L21" s="91">
        <f t="shared" si="3"/>
        <v>0</v>
      </c>
      <c r="M21" s="51"/>
      <c r="N21" s="47"/>
      <c r="O21" s="52">
        <v>0</v>
      </c>
      <c r="P21" s="50">
        <f t="shared" si="4"/>
        <v>0</v>
      </c>
      <c r="Q21" s="37">
        <f t="shared" si="5"/>
        <v>0</v>
      </c>
      <c r="R21" s="90"/>
      <c r="S21" s="47"/>
      <c r="T21" s="52">
        <v>0</v>
      </c>
      <c r="U21" s="48">
        <f t="shared" si="6"/>
        <v>0</v>
      </c>
      <c r="V21" s="37">
        <f t="shared" si="7"/>
        <v>0</v>
      </c>
      <c r="W21" s="51"/>
      <c r="X21" s="52"/>
      <c r="Y21" s="52">
        <v>0</v>
      </c>
      <c r="Z21" s="53">
        <f t="shared" si="8"/>
        <v>0</v>
      </c>
      <c r="AA21" s="54">
        <f t="shared" si="9"/>
        <v>0</v>
      </c>
      <c r="AB21" s="51">
        <v>65</v>
      </c>
      <c r="AC21" s="52">
        <v>65</v>
      </c>
      <c r="AD21" s="52">
        <v>0</v>
      </c>
      <c r="AE21" s="97">
        <f t="shared" si="10"/>
        <v>0</v>
      </c>
      <c r="AF21" s="54">
        <f t="shared" si="11"/>
        <v>65</v>
      </c>
      <c r="AG21" s="93"/>
      <c r="AH21" s="47"/>
      <c r="AI21" s="52">
        <v>0</v>
      </c>
      <c r="AJ21" s="48">
        <f t="shared" si="12"/>
        <v>0</v>
      </c>
      <c r="AK21" s="49">
        <f t="shared" si="13"/>
        <v>0</v>
      </c>
      <c r="AL21" s="93"/>
      <c r="AM21" s="47"/>
      <c r="AN21" s="52">
        <v>0</v>
      </c>
      <c r="AO21" s="48">
        <f t="shared" ref="AO21:AO23" si="24">+AL21-AM21</f>
        <v>0</v>
      </c>
      <c r="AP21" s="236">
        <f t="shared" ref="AP21:AP23" si="25">+AL21-AO21</f>
        <v>0</v>
      </c>
      <c r="AQ21" s="186"/>
      <c r="AR21" s="47"/>
      <c r="AS21" s="52">
        <v>0</v>
      </c>
      <c r="AT21" s="48">
        <f t="shared" si="16"/>
        <v>0</v>
      </c>
      <c r="AU21" s="42">
        <f t="shared" si="17"/>
        <v>0</v>
      </c>
      <c r="AV21" s="51"/>
      <c r="AW21" s="52">
        <v>0</v>
      </c>
      <c r="AX21" s="52">
        <v>0</v>
      </c>
      <c r="AY21" s="48">
        <f t="shared" si="18"/>
        <v>0</v>
      </c>
      <c r="AZ21" s="38">
        <f t="shared" si="19"/>
        <v>0</v>
      </c>
      <c r="BA21" s="51"/>
      <c r="BB21" s="47"/>
      <c r="BC21" s="52">
        <v>0</v>
      </c>
      <c r="BD21" s="48">
        <f t="shared" si="20"/>
        <v>0</v>
      </c>
      <c r="BE21" s="42">
        <f t="shared" si="21"/>
        <v>0</v>
      </c>
      <c r="BF21" s="93"/>
      <c r="BG21" s="47"/>
      <c r="BH21" s="52">
        <v>0</v>
      </c>
      <c r="BI21" s="48">
        <f t="shared" si="22"/>
        <v>0</v>
      </c>
      <c r="BJ21" s="38">
        <f t="shared" si="23"/>
        <v>0</v>
      </c>
    </row>
    <row r="22" spans="1:62" ht="13" x14ac:dyDescent="0.2">
      <c r="A22" s="8" t="s">
        <v>14</v>
      </c>
      <c r="B22" s="7"/>
      <c r="C22" s="87"/>
      <c r="D22" s="47"/>
      <c r="E22" s="52">
        <v>0</v>
      </c>
      <c r="F22" s="92">
        <f t="shared" si="0"/>
        <v>0</v>
      </c>
      <c r="G22" s="91">
        <f t="shared" si="1"/>
        <v>0</v>
      </c>
      <c r="H22" s="90"/>
      <c r="I22" s="47"/>
      <c r="J22" s="52">
        <v>0</v>
      </c>
      <c r="K22" s="92">
        <f t="shared" si="2"/>
        <v>0</v>
      </c>
      <c r="L22" s="91">
        <f t="shared" si="3"/>
        <v>0</v>
      </c>
      <c r="M22" s="51"/>
      <c r="N22" s="47"/>
      <c r="O22" s="52">
        <v>0</v>
      </c>
      <c r="P22" s="39">
        <f t="shared" si="4"/>
        <v>0</v>
      </c>
      <c r="Q22" s="37">
        <f t="shared" si="5"/>
        <v>0</v>
      </c>
      <c r="R22" s="90"/>
      <c r="S22" s="47"/>
      <c r="T22" s="52">
        <v>0</v>
      </c>
      <c r="U22" s="103">
        <f t="shared" si="6"/>
        <v>0</v>
      </c>
      <c r="V22" s="37">
        <f t="shared" si="7"/>
        <v>0</v>
      </c>
      <c r="W22" s="51"/>
      <c r="X22" s="52"/>
      <c r="Y22" s="52">
        <v>0</v>
      </c>
      <c r="Z22" s="104">
        <f t="shared" si="8"/>
        <v>0</v>
      </c>
      <c r="AA22" s="54">
        <f t="shared" si="9"/>
        <v>0</v>
      </c>
      <c r="AB22" s="51">
        <v>65</v>
      </c>
      <c r="AC22" s="52">
        <v>65</v>
      </c>
      <c r="AD22" s="52">
        <v>0</v>
      </c>
      <c r="AE22" s="97">
        <f t="shared" si="10"/>
        <v>0</v>
      </c>
      <c r="AF22" s="54">
        <f t="shared" si="11"/>
        <v>65</v>
      </c>
      <c r="AG22" s="93"/>
      <c r="AH22" s="47"/>
      <c r="AI22" s="52">
        <v>0</v>
      </c>
      <c r="AJ22" s="48">
        <f t="shared" si="12"/>
        <v>0</v>
      </c>
      <c r="AK22" s="49">
        <f t="shared" si="13"/>
        <v>0</v>
      </c>
      <c r="AL22" s="93"/>
      <c r="AM22" s="47"/>
      <c r="AN22" s="52">
        <v>0</v>
      </c>
      <c r="AO22" s="48">
        <f t="shared" si="24"/>
        <v>0</v>
      </c>
      <c r="AP22" s="236">
        <f t="shared" si="25"/>
        <v>0</v>
      </c>
      <c r="AQ22" s="186"/>
      <c r="AR22" s="47"/>
      <c r="AS22" s="52">
        <v>0</v>
      </c>
      <c r="AT22" s="48">
        <f t="shared" si="16"/>
        <v>0</v>
      </c>
      <c r="AU22" s="42">
        <f t="shared" si="17"/>
        <v>0</v>
      </c>
      <c r="AV22" s="51"/>
      <c r="AW22" s="52">
        <v>0</v>
      </c>
      <c r="AX22" s="52">
        <v>0</v>
      </c>
      <c r="AY22" s="48">
        <f t="shared" si="18"/>
        <v>0</v>
      </c>
      <c r="AZ22" s="38">
        <f t="shared" si="19"/>
        <v>0</v>
      </c>
      <c r="BA22" s="51"/>
      <c r="BB22" s="47"/>
      <c r="BC22" s="52">
        <v>0</v>
      </c>
      <c r="BD22" s="103">
        <f t="shared" si="20"/>
        <v>0</v>
      </c>
      <c r="BE22" s="42">
        <f t="shared" si="21"/>
        <v>0</v>
      </c>
      <c r="BF22" s="93"/>
      <c r="BG22" s="47"/>
      <c r="BH22" s="52">
        <v>0</v>
      </c>
      <c r="BI22" s="103">
        <f t="shared" si="22"/>
        <v>0</v>
      </c>
      <c r="BJ22" s="38">
        <f t="shared" si="23"/>
        <v>0</v>
      </c>
    </row>
    <row r="23" spans="1:62" ht="14" thickBot="1" x14ac:dyDescent="0.25">
      <c r="A23" s="83" t="s">
        <v>15</v>
      </c>
      <c r="B23" s="15"/>
      <c r="C23" s="87"/>
      <c r="D23" s="47"/>
      <c r="E23" s="52">
        <v>0</v>
      </c>
      <c r="F23" s="92">
        <f t="shared" si="0"/>
        <v>0</v>
      </c>
      <c r="G23" s="91">
        <f t="shared" si="1"/>
        <v>0</v>
      </c>
      <c r="H23" s="90"/>
      <c r="I23" s="47"/>
      <c r="J23" s="52">
        <v>0</v>
      </c>
      <c r="K23" s="92">
        <f t="shared" si="2"/>
        <v>0</v>
      </c>
      <c r="L23" s="91">
        <f t="shared" si="3"/>
        <v>0</v>
      </c>
      <c r="M23" s="51"/>
      <c r="N23" s="47"/>
      <c r="O23" s="52">
        <v>0</v>
      </c>
      <c r="P23" s="58">
        <f t="shared" si="4"/>
        <v>0</v>
      </c>
      <c r="Q23" s="37">
        <f t="shared" si="5"/>
        <v>0</v>
      </c>
      <c r="R23" s="90"/>
      <c r="S23" s="47"/>
      <c r="T23" s="52">
        <v>0</v>
      </c>
      <c r="U23" s="48">
        <f t="shared" si="6"/>
        <v>0</v>
      </c>
      <c r="V23" s="37">
        <f t="shared" si="7"/>
        <v>0</v>
      </c>
      <c r="W23" s="51"/>
      <c r="X23" s="52"/>
      <c r="Y23" s="52">
        <v>0</v>
      </c>
      <c r="Z23" s="53">
        <f t="shared" si="8"/>
        <v>0</v>
      </c>
      <c r="AA23" s="59">
        <f t="shared" si="9"/>
        <v>0</v>
      </c>
      <c r="AB23" s="51">
        <v>65</v>
      </c>
      <c r="AC23" s="52">
        <v>65</v>
      </c>
      <c r="AD23" s="52">
        <v>0</v>
      </c>
      <c r="AE23" s="97">
        <f t="shared" si="10"/>
        <v>0</v>
      </c>
      <c r="AF23" s="59">
        <f t="shared" si="11"/>
        <v>65</v>
      </c>
      <c r="AG23" s="93"/>
      <c r="AH23" s="47"/>
      <c r="AI23" s="52">
        <v>0</v>
      </c>
      <c r="AJ23" s="48">
        <f t="shared" si="12"/>
        <v>0</v>
      </c>
      <c r="AK23" s="49">
        <f t="shared" si="13"/>
        <v>0</v>
      </c>
      <c r="AL23" s="93"/>
      <c r="AM23" s="47"/>
      <c r="AN23" s="52">
        <v>0</v>
      </c>
      <c r="AO23" s="48">
        <f t="shared" si="24"/>
        <v>0</v>
      </c>
      <c r="AP23" s="236">
        <f t="shared" si="25"/>
        <v>0</v>
      </c>
      <c r="AQ23" s="186"/>
      <c r="AR23" s="47"/>
      <c r="AS23" s="52">
        <v>0</v>
      </c>
      <c r="AT23" s="48">
        <f t="shared" si="16"/>
        <v>0</v>
      </c>
      <c r="AU23" s="42">
        <f t="shared" si="17"/>
        <v>0</v>
      </c>
      <c r="AV23" s="51"/>
      <c r="AW23" s="52">
        <v>0</v>
      </c>
      <c r="AX23" s="52">
        <v>0</v>
      </c>
      <c r="AY23" s="48">
        <f t="shared" si="18"/>
        <v>0</v>
      </c>
      <c r="AZ23" s="38">
        <f t="shared" si="19"/>
        <v>0</v>
      </c>
      <c r="BA23" s="51"/>
      <c r="BB23" s="47"/>
      <c r="BC23" s="52">
        <v>0</v>
      </c>
      <c r="BD23" s="48">
        <f t="shared" si="20"/>
        <v>0</v>
      </c>
      <c r="BE23" s="42">
        <f t="shared" si="21"/>
        <v>0</v>
      </c>
      <c r="BF23" s="93"/>
      <c r="BG23" s="47"/>
      <c r="BH23" s="52">
        <v>0</v>
      </c>
      <c r="BI23" s="48">
        <f t="shared" si="22"/>
        <v>0</v>
      </c>
      <c r="BJ23" s="38">
        <f t="shared" si="23"/>
        <v>0</v>
      </c>
    </row>
    <row r="24" spans="1:62" s="9" customFormat="1" ht="14" thickBot="1" x14ac:dyDescent="0.25">
      <c r="A24" s="17" t="s">
        <v>17</v>
      </c>
      <c r="B24" s="18"/>
      <c r="C24" s="60">
        <f t="shared" ref="C24:BJ24" si="26">SUM(C10:C23)</f>
        <v>0</v>
      </c>
      <c r="D24" s="60">
        <f t="shared" si="26"/>
        <v>0</v>
      </c>
      <c r="E24" s="66"/>
      <c r="F24" s="61">
        <f>SUM(F10:F23)</f>
        <v>0</v>
      </c>
      <c r="G24" s="62">
        <f t="shared" si="26"/>
        <v>0</v>
      </c>
      <c r="H24" s="60">
        <f t="shared" si="26"/>
        <v>0</v>
      </c>
      <c r="I24" s="63">
        <f t="shared" si="26"/>
        <v>0</v>
      </c>
      <c r="J24" s="113"/>
      <c r="K24" s="61">
        <f t="shared" si="26"/>
        <v>0</v>
      </c>
      <c r="L24" s="64">
        <f t="shared" si="26"/>
        <v>0</v>
      </c>
      <c r="M24" s="60">
        <f t="shared" si="26"/>
        <v>0</v>
      </c>
      <c r="N24" s="61">
        <f t="shared" si="26"/>
        <v>0</v>
      </c>
      <c r="O24" s="61"/>
      <c r="P24" s="61">
        <f t="shared" si="26"/>
        <v>0</v>
      </c>
      <c r="Q24" s="61">
        <f t="shared" si="26"/>
        <v>0</v>
      </c>
      <c r="R24" s="102">
        <f t="shared" si="26"/>
        <v>0</v>
      </c>
      <c r="S24" s="61">
        <f t="shared" si="26"/>
        <v>0</v>
      </c>
      <c r="T24" s="61"/>
      <c r="U24" s="61">
        <f t="shared" si="26"/>
        <v>0</v>
      </c>
      <c r="V24" s="61">
        <f t="shared" si="26"/>
        <v>0</v>
      </c>
      <c r="W24" s="60">
        <f t="shared" ref="W24:X24" si="27">SUM(W10:W23)</f>
        <v>0</v>
      </c>
      <c r="X24" s="61">
        <f t="shared" si="27"/>
        <v>0</v>
      </c>
      <c r="Y24" s="61"/>
      <c r="Z24" s="61">
        <f t="shared" ref="Z24:AA24" si="28">SUM(Z10:Z23)</f>
        <v>0</v>
      </c>
      <c r="AA24" s="65">
        <f t="shared" si="28"/>
        <v>0</v>
      </c>
      <c r="AB24" s="60">
        <f t="shared" si="26"/>
        <v>420</v>
      </c>
      <c r="AC24" s="61">
        <f t="shared" si="26"/>
        <v>420</v>
      </c>
      <c r="AD24" s="61">
        <f t="shared" si="26"/>
        <v>0</v>
      </c>
      <c r="AE24" s="61">
        <f t="shared" si="26"/>
        <v>0</v>
      </c>
      <c r="AF24" s="65">
        <f t="shared" si="26"/>
        <v>420</v>
      </c>
      <c r="AG24" s="66">
        <f t="shared" si="26"/>
        <v>0</v>
      </c>
      <c r="AH24" s="66">
        <f t="shared" si="26"/>
        <v>0</v>
      </c>
      <c r="AI24" s="66"/>
      <c r="AJ24" s="61">
        <f t="shared" si="26"/>
        <v>0</v>
      </c>
      <c r="AK24" s="84">
        <f t="shared" si="26"/>
        <v>0</v>
      </c>
      <c r="AL24" s="60">
        <f t="shared" ref="AL24:AM24" si="29">SUM(AL10:AL23)</f>
        <v>0</v>
      </c>
      <c r="AM24" s="66">
        <f t="shared" si="29"/>
        <v>0</v>
      </c>
      <c r="AN24" s="66"/>
      <c r="AO24" s="61">
        <f t="shared" ref="AO24:AP24" si="30">SUM(AO10:AO23)</f>
        <v>0</v>
      </c>
      <c r="AP24" s="65">
        <f t="shared" si="30"/>
        <v>0</v>
      </c>
      <c r="AQ24" s="66">
        <f t="shared" si="26"/>
        <v>0</v>
      </c>
      <c r="AR24" s="60">
        <f t="shared" si="26"/>
        <v>0</v>
      </c>
      <c r="AS24" s="66"/>
      <c r="AT24" s="61">
        <f t="shared" si="26"/>
        <v>0</v>
      </c>
      <c r="AU24" s="67">
        <f t="shared" si="26"/>
        <v>0</v>
      </c>
      <c r="AV24" s="60">
        <f>SUM(AV10:AV23)</f>
        <v>0</v>
      </c>
      <c r="AW24" s="60">
        <f t="shared" ref="AW24:AY24" si="31">SUM(AW10:AW23)</f>
        <v>0</v>
      </c>
      <c r="AX24" s="60">
        <f t="shared" si="31"/>
        <v>0</v>
      </c>
      <c r="AY24" s="60">
        <f t="shared" si="31"/>
        <v>0</v>
      </c>
      <c r="AZ24" s="68">
        <f t="shared" si="26"/>
        <v>0</v>
      </c>
      <c r="BA24" s="60">
        <f>SUM(BA10:BA23)</f>
        <v>0</v>
      </c>
      <c r="BB24" s="60">
        <f t="shared" ref="BB24:BE24" si="32">SUM(BB10:BB23)</f>
        <v>0</v>
      </c>
      <c r="BC24" s="60">
        <f t="shared" si="32"/>
        <v>0</v>
      </c>
      <c r="BD24" s="60">
        <f t="shared" si="32"/>
        <v>0</v>
      </c>
      <c r="BE24" s="67">
        <f t="shared" si="32"/>
        <v>0</v>
      </c>
      <c r="BF24" s="60">
        <f t="shared" si="26"/>
        <v>0</v>
      </c>
      <c r="BG24" s="60">
        <f t="shared" si="26"/>
        <v>0</v>
      </c>
      <c r="BH24" s="60">
        <f t="shared" si="26"/>
        <v>0</v>
      </c>
      <c r="BI24" s="60">
        <f t="shared" si="26"/>
        <v>0</v>
      </c>
      <c r="BJ24" s="69">
        <f t="shared" si="26"/>
        <v>0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101">
        <f>+H24-H9</f>
        <v>0</v>
      </c>
      <c r="I25" s="72"/>
      <c r="J25" s="72"/>
      <c r="K25" s="72"/>
      <c r="L25" s="72"/>
      <c r="M25" s="71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0</v>
      </c>
      <c r="X25" s="71"/>
      <c r="Y25" s="71"/>
      <c r="Z25" s="71"/>
      <c r="AA25" s="71"/>
      <c r="AB25" s="70">
        <f>+AB24-AB9</f>
        <v>0</v>
      </c>
      <c r="AC25" s="71"/>
      <c r="AD25" s="71"/>
      <c r="AE25" s="71"/>
      <c r="AF25" s="71"/>
      <c r="AG25" s="71">
        <f>+AG24-AG9</f>
        <v>0</v>
      </c>
      <c r="AH25" s="71"/>
      <c r="AI25" s="71"/>
      <c r="AJ25" s="71"/>
      <c r="AK25" s="71"/>
      <c r="AL25" s="71">
        <f>+AL24-AL9</f>
        <v>0</v>
      </c>
      <c r="AM25" s="71"/>
      <c r="AN25" s="71"/>
      <c r="AO25" s="71"/>
      <c r="AP25" s="71"/>
      <c r="AQ25" s="70">
        <f>+AQ24-AQ9</f>
        <v>0</v>
      </c>
      <c r="AR25" s="71"/>
      <c r="AS25" s="71"/>
      <c r="AT25" s="71"/>
      <c r="AU25" s="71"/>
      <c r="AV25" s="71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1">
        <f>+BF24-BF9</f>
        <v>0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 t="e">
        <f t="shared" ref="C27:C36" si="33">+C10/$C$9</f>
        <v>#DIV/0!</v>
      </c>
      <c r="D27" s="77" t="e">
        <f>+C27*$C$9</f>
        <v>#DIV/0!</v>
      </c>
      <c r="E27" s="77"/>
      <c r="F27" s="77"/>
      <c r="G27" s="77"/>
      <c r="H27" s="76" t="e">
        <f t="shared" ref="H27:H36" si="34">+H10/$H$9</f>
        <v>#DIV/0!</v>
      </c>
      <c r="I27" s="77" t="e">
        <f>+H27*$H$9</f>
        <v>#DIV/0!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16.8</v>
      </c>
      <c r="AD27" s="77"/>
      <c r="AE27" s="79"/>
      <c r="AF27" s="79"/>
      <c r="AG27" s="76">
        <v>3.3333333333333333E-2</v>
      </c>
      <c r="AH27" s="77">
        <f>+$AG$9*AG27</f>
        <v>0</v>
      </c>
      <c r="AI27" s="77"/>
      <c r="AJ27" s="79"/>
      <c r="AK27" s="79"/>
      <c r="AL27" s="76">
        <v>3.3333333333333333E-2</v>
      </c>
      <c r="AM27" s="77">
        <f>+$AG$9*AL27</f>
        <v>0</v>
      </c>
      <c r="AN27" s="77"/>
      <c r="AO27" s="79"/>
      <c r="AP27" s="79"/>
      <c r="AQ27" s="76">
        <v>5.3846153846153849E-2</v>
      </c>
      <c r="AR27" s="77">
        <f>+$AQ$9*AQ27</f>
        <v>0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0</v>
      </c>
      <c r="BH27" s="77"/>
      <c r="BI27" s="79"/>
      <c r="BJ27" s="79"/>
    </row>
    <row r="28" spans="1:62" hidden="1" x14ac:dyDescent="0.2">
      <c r="A28" s="30" t="s">
        <v>6</v>
      </c>
      <c r="C28" s="76" t="e">
        <f t="shared" si="33"/>
        <v>#DIV/0!</v>
      </c>
      <c r="D28" s="77" t="e">
        <f t="shared" ref="D28:D39" si="35">+C28*$C$9</f>
        <v>#DIV/0!</v>
      </c>
      <c r="E28" s="77"/>
      <c r="F28" s="77"/>
      <c r="G28" s="77"/>
      <c r="H28" s="76" t="e">
        <f t="shared" si="34"/>
        <v>#DIV/0!</v>
      </c>
      <c r="I28" s="77" t="e">
        <f t="shared" ref="I28:I39" si="36">+H28*$H$9</f>
        <v>#DIV/0!</v>
      </c>
      <c r="J28" s="77"/>
      <c r="M28" s="76"/>
      <c r="N28" s="77"/>
      <c r="O28" s="77"/>
      <c r="R28" s="76" t="e">
        <f t="shared" ref="R28:R36" si="37">+R11/$C$9</f>
        <v>#DIV/0!</v>
      </c>
      <c r="S28" s="77" t="e">
        <f t="shared" ref="S28:S39" si="38">+R28*$R$9</f>
        <v>#DIV/0!</v>
      </c>
      <c r="T28" s="77"/>
      <c r="AB28" s="76">
        <v>0.04</v>
      </c>
      <c r="AC28" s="77">
        <f t="shared" ref="AC28:AC35" si="39">+$AB$9*AB28</f>
        <v>16.8</v>
      </c>
      <c r="AD28" s="77"/>
      <c r="AG28" s="76">
        <v>3.3333333333333333E-2</v>
      </c>
      <c r="AH28" s="77">
        <f t="shared" ref="AH28:AH34" si="40">+$AG$9*AG28</f>
        <v>0</v>
      </c>
      <c r="AI28" s="77"/>
      <c r="AL28" s="76">
        <v>3.3333333333333333E-2</v>
      </c>
      <c r="AM28" s="77">
        <f t="shared" ref="AM28:AM34" si="41">+$AG$9*AL28</f>
        <v>0</v>
      </c>
      <c r="AN28" s="77"/>
      <c r="AQ28" s="76">
        <v>5.3846153846153849E-2</v>
      </c>
      <c r="AR28" s="77">
        <f t="shared" ref="AR28:AR39" si="42">+$AQ$9*AQ28</f>
        <v>0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43">+$BF$9*BF28</f>
        <v>0</v>
      </c>
      <c r="BH28" s="77"/>
    </row>
    <row r="29" spans="1:62" hidden="1" x14ac:dyDescent="0.2">
      <c r="A29" s="30" t="s">
        <v>7</v>
      </c>
      <c r="C29" s="76" t="e">
        <f t="shared" si="33"/>
        <v>#DIV/0!</v>
      </c>
      <c r="D29" s="77" t="e">
        <f t="shared" si="35"/>
        <v>#DIV/0!</v>
      </c>
      <c r="E29" s="77"/>
      <c r="H29" s="76" t="e">
        <f t="shared" si="34"/>
        <v>#DIV/0!</v>
      </c>
      <c r="I29" s="77" t="e">
        <f t="shared" si="36"/>
        <v>#DIV/0!</v>
      </c>
      <c r="J29" s="77"/>
      <c r="M29" s="76"/>
      <c r="N29" s="77"/>
      <c r="O29" s="77"/>
      <c r="R29" s="76" t="e">
        <f t="shared" si="37"/>
        <v>#DIV/0!</v>
      </c>
      <c r="S29" s="77" t="e">
        <f t="shared" si="38"/>
        <v>#DIV/0!</v>
      </c>
      <c r="T29" s="77"/>
      <c r="AB29" s="76">
        <v>7.0000000000000007E-2</v>
      </c>
      <c r="AC29" s="77">
        <f t="shared" si="39"/>
        <v>29.400000000000002</v>
      </c>
      <c r="AD29" s="77"/>
      <c r="AG29" s="76">
        <v>8.3333333333333329E-2</v>
      </c>
      <c r="AH29" s="77">
        <f t="shared" si="40"/>
        <v>0</v>
      </c>
      <c r="AI29" s="77"/>
      <c r="AL29" s="76">
        <v>8.3333333333333329E-2</v>
      </c>
      <c r="AM29" s="77">
        <f t="shared" si="41"/>
        <v>0</v>
      </c>
      <c r="AN29" s="77"/>
      <c r="AQ29" s="76">
        <v>7.6923076923076927E-2</v>
      </c>
      <c r="AR29" s="77">
        <f t="shared" si="42"/>
        <v>0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43"/>
        <v>0</v>
      </c>
      <c r="BH29" s="77"/>
    </row>
    <row r="30" spans="1:62" hidden="1" x14ac:dyDescent="0.2">
      <c r="A30" s="30" t="s">
        <v>8</v>
      </c>
      <c r="C30" s="76" t="e">
        <f t="shared" si="33"/>
        <v>#DIV/0!</v>
      </c>
      <c r="D30" s="77" t="e">
        <f t="shared" si="35"/>
        <v>#DIV/0!</v>
      </c>
      <c r="E30" s="77"/>
      <c r="H30" s="76" t="e">
        <f t="shared" si="34"/>
        <v>#DIV/0!</v>
      </c>
      <c r="I30" s="77" t="e">
        <f t="shared" si="36"/>
        <v>#DIV/0!</v>
      </c>
      <c r="J30" s="77"/>
      <c r="M30" s="76"/>
      <c r="N30" s="77"/>
      <c r="O30" s="77"/>
      <c r="R30" s="76" t="e">
        <f t="shared" si="37"/>
        <v>#DIV/0!</v>
      </c>
      <c r="S30" s="77" t="e">
        <f t="shared" si="38"/>
        <v>#DIV/0!</v>
      </c>
      <c r="T30" s="77"/>
      <c r="AB30" s="76">
        <v>0.04</v>
      </c>
      <c r="AC30" s="77">
        <f t="shared" si="39"/>
        <v>16.8</v>
      </c>
      <c r="AD30" s="77"/>
      <c r="AG30" s="76">
        <v>0.05</v>
      </c>
      <c r="AH30" s="77">
        <f t="shared" si="40"/>
        <v>0</v>
      </c>
      <c r="AI30" s="77"/>
      <c r="AL30" s="76">
        <v>0.05</v>
      </c>
      <c r="AM30" s="77">
        <f t="shared" si="41"/>
        <v>0</v>
      </c>
      <c r="AN30" s="77"/>
      <c r="AQ30" s="76">
        <v>6.1538461538461542E-2</v>
      </c>
      <c r="AR30" s="77">
        <f t="shared" si="42"/>
        <v>0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43"/>
        <v>0</v>
      </c>
      <c r="BH30" s="77"/>
    </row>
    <row r="31" spans="1:62" hidden="1" x14ac:dyDescent="0.2">
      <c r="A31" s="30" t="s">
        <v>9</v>
      </c>
      <c r="C31" s="76" t="e">
        <f t="shared" si="33"/>
        <v>#DIV/0!</v>
      </c>
      <c r="D31" s="77" t="e">
        <f t="shared" si="35"/>
        <v>#DIV/0!</v>
      </c>
      <c r="E31" s="77"/>
      <c r="H31" s="76" t="e">
        <f t="shared" si="34"/>
        <v>#DIV/0!</v>
      </c>
      <c r="I31" s="77" t="e">
        <f t="shared" si="36"/>
        <v>#DIV/0!</v>
      </c>
      <c r="J31" s="77"/>
      <c r="M31" s="76"/>
      <c r="N31" s="77"/>
      <c r="O31" s="77"/>
      <c r="R31" s="76" t="e">
        <f t="shared" si="37"/>
        <v>#DIV/0!</v>
      </c>
      <c r="S31" s="77" t="e">
        <f t="shared" si="38"/>
        <v>#DIV/0!</v>
      </c>
      <c r="T31" s="77"/>
      <c r="AB31" s="76">
        <v>7.0000000000000007E-2</v>
      </c>
      <c r="AC31" s="77">
        <f t="shared" si="39"/>
        <v>29.400000000000002</v>
      </c>
      <c r="AD31" s="77"/>
      <c r="AG31" s="76">
        <v>8.3333333333333329E-2</v>
      </c>
      <c r="AH31" s="77">
        <f t="shared" si="40"/>
        <v>0</v>
      </c>
      <c r="AI31" s="77"/>
      <c r="AL31" s="76">
        <v>8.3333333333333329E-2</v>
      </c>
      <c r="AM31" s="77">
        <f t="shared" si="41"/>
        <v>0</v>
      </c>
      <c r="AN31" s="77"/>
      <c r="AQ31" s="76">
        <v>7.6923076923076927E-2</v>
      </c>
      <c r="AR31" s="77">
        <f t="shared" si="42"/>
        <v>0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43"/>
        <v>0</v>
      </c>
      <c r="BH31" s="77"/>
    </row>
    <row r="32" spans="1:62" hidden="1" x14ac:dyDescent="0.2">
      <c r="A32" s="30" t="s">
        <v>10</v>
      </c>
      <c r="C32" s="76" t="e">
        <f t="shared" si="33"/>
        <v>#DIV/0!</v>
      </c>
      <c r="D32" s="77" t="e">
        <f t="shared" si="35"/>
        <v>#DIV/0!</v>
      </c>
      <c r="E32" s="77"/>
      <c r="H32" s="76" t="e">
        <f t="shared" si="34"/>
        <v>#DIV/0!</v>
      </c>
      <c r="I32" s="77" t="e">
        <f t="shared" si="36"/>
        <v>#DIV/0!</v>
      </c>
      <c r="J32" s="77"/>
      <c r="M32" s="76"/>
      <c r="N32" s="77"/>
      <c r="O32" s="77"/>
      <c r="R32" s="76" t="e">
        <f t="shared" si="37"/>
        <v>#DIV/0!</v>
      </c>
      <c r="S32" s="77" t="e">
        <f t="shared" si="38"/>
        <v>#DIV/0!</v>
      </c>
      <c r="T32" s="77"/>
      <c r="AB32" s="76">
        <v>7.0000000000000007E-2</v>
      </c>
      <c r="AC32" s="77">
        <f t="shared" si="39"/>
        <v>29.400000000000002</v>
      </c>
      <c r="AD32" s="77"/>
      <c r="AG32" s="76">
        <v>8.3333333333333329E-2</v>
      </c>
      <c r="AH32" s="77">
        <f t="shared" si="40"/>
        <v>0</v>
      </c>
      <c r="AI32" s="77"/>
      <c r="AL32" s="76">
        <v>8.3333333333333329E-2</v>
      </c>
      <c r="AM32" s="77">
        <f t="shared" si="41"/>
        <v>0</v>
      </c>
      <c r="AN32" s="77"/>
      <c r="AQ32" s="76">
        <v>7.6923076923076927E-2</v>
      </c>
      <c r="AR32" s="77">
        <f t="shared" si="42"/>
        <v>0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43"/>
        <v>0</v>
      </c>
      <c r="BH32" s="77"/>
    </row>
    <row r="33" spans="1:60" hidden="1" x14ac:dyDescent="0.2">
      <c r="A33" s="30" t="s">
        <v>11</v>
      </c>
      <c r="C33" s="76" t="e">
        <f t="shared" si="33"/>
        <v>#DIV/0!</v>
      </c>
      <c r="D33" s="77" t="e">
        <f t="shared" si="35"/>
        <v>#DIV/0!</v>
      </c>
      <c r="E33" s="77"/>
      <c r="H33" s="76" t="e">
        <f t="shared" si="34"/>
        <v>#DIV/0!</v>
      </c>
      <c r="I33" s="77" t="e">
        <f t="shared" si="36"/>
        <v>#DIV/0!</v>
      </c>
      <c r="J33" s="77"/>
      <c r="M33" s="76"/>
      <c r="N33" s="77"/>
      <c r="O33" s="77"/>
      <c r="R33" s="76" t="e">
        <f t="shared" si="37"/>
        <v>#DIV/0!</v>
      </c>
      <c r="S33" s="77" t="e">
        <f t="shared" si="38"/>
        <v>#DIV/0!</v>
      </c>
      <c r="T33" s="77"/>
      <c r="AB33" s="76">
        <v>7.0000000000000007E-2</v>
      </c>
      <c r="AC33" s="77">
        <f t="shared" si="39"/>
        <v>29.400000000000002</v>
      </c>
      <c r="AD33" s="77"/>
      <c r="AG33" s="76">
        <v>8.3333333333333329E-2</v>
      </c>
      <c r="AH33" s="77">
        <f t="shared" si="40"/>
        <v>0</v>
      </c>
      <c r="AI33" s="77"/>
      <c r="AL33" s="76">
        <v>8.3333333333333329E-2</v>
      </c>
      <c r="AM33" s="77">
        <f t="shared" si="41"/>
        <v>0</v>
      </c>
      <c r="AN33" s="77"/>
      <c r="AQ33" s="76">
        <v>7.6923076923076927E-2</v>
      </c>
      <c r="AR33" s="77">
        <f t="shared" si="42"/>
        <v>0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43"/>
        <v>0</v>
      </c>
      <c r="BH33" s="77"/>
    </row>
    <row r="34" spans="1:60" hidden="1" x14ac:dyDescent="0.2">
      <c r="A34" s="30" t="s">
        <v>12</v>
      </c>
      <c r="C34" s="76" t="e">
        <f t="shared" si="33"/>
        <v>#DIV/0!</v>
      </c>
      <c r="D34" s="77" t="e">
        <f t="shared" si="35"/>
        <v>#DIV/0!</v>
      </c>
      <c r="E34" s="77"/>
      <c r="H34" s="76" t="e">
        <f t="shared" si="34"/>
        <v>#DIV/0!</v>
      </c>
      <c r="I34" s="77" t="e">
        <f t="shared" si="36"/>
        <v>#DIV/0!</v>
      </c>
      <c r="J34" s="77"/>
      <c r="M34" s="76"/>
      <c r="N34" s="77"/>
      <c r="O34" s="77"/>
      <c r="R34" s="76" t="e">
        <f t="shared" si="37"/>
        <v>#DIV/0!</v>
      </c>
      <c r="S34" s="77" t="e">
        <f t="shared" si="38"/>
        <v>#DIV/0!</v>
      </c>
      <c r="T34" s="77"/>
      <c r="AB34" s="76">
        <v>0.04</v>
      </c>
      <c r="AC34" s="77">
        <f t="shared" si="39"/>
        <v>16.8</v>
      </c>
      <c r="AD34" s="77"/>
      <c r="AG34" s="76">
        <v>0.05</v>
      </c>
      <c r="AH34" s="77">
        <f t="shared" si="40"/>
        <v>0</v>
      </c>
      <c r="AI34" s="77"/>
      <c r="AL34" s="76">
        <v>0.05</v>
      </c>
      <c r="AM34" s="77">
        <f t="shared" si="41"/>
        <v>0</v>
      </c>
      <c r="AN34" s="77"/>
      <c r="AQ34" s="76">
        <v>6.1538461538461542E-2</v>
      </c>
      <c r="AR34" s="77">
        <f t="shared" si="42"/>
        <v>0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43"/>
        <v>0</v>
      </c>
      <c r="BH34" s="77"/>
    </row>
    <row r="35" spans="1:60" hidden="1" x14ac:dyDescent="0.2">
      <c r="A35" s="30" t="s">
        <v>29</v>
      </c>
      <c r="C35" s="76" t="e">
        <f t="shared" si="33"/>
        <v>#DIV/0!</v>
      </c>
      <c r="D35" s="77" t="e">
        <f t="shared" si="35"/>
        <v>#DIV/0!</v>
      </c>
      <c r="E35" s="77"/>
      <c r="H35" s="76" t="e">
        <f t="shared" si="34"/>
        <v>#DIV/0!</v>
      </c>
      <c r="I35" s="77" t="e">
        <f t="shared" si="36"/>
        <v>#DIV/0!</v>
      </c>
      <c r="J35" s="77"/>
      <c r="M35" s="76"/>
      <c r="N35" s="77"/>
      <c r="O35" s="77"/>
      <c r="R35" s="76" t="e">
        <f t="shared" si="37"/>
        <v>#DIV/0!</v>
      </c>
      <c r="S35" s="77" t="e">
        <f t="shared" si="38"/>
        <v>#DIV/0!</v>
      </c>
      <c r="T35" s="77"/>
      <c r="AB35" s="76">
        <v>7.0000000000000007E-2</v>
      </c>
      <c r="AC35" s="77">
        <f t="shared" si="39"/>
        <v>29.400000000000002</v>
      </c>
      <c r="AD35" s="77"/>
      <c r="AR35" s="77">
        <f t="shared" si="42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 t="e">
        <f t="shared" si="33"/>
        <v>#DIV/0!</v>
      </c>
      <c r="D36" s="77" t="e">
        <f t="shared" si="35"/>
        <v>#DIV/0!</v>
      </c>
      <c r="E36" s="77"/>
      <c r="H36" s="76" t="e">
        <f t="shared" si="34"/>
        <v>#DIV/0!</v>
      </c>
      <c r="I36" s="77" t="e">
        <f t="shared" si="36"/>
        <v>#DIV/0!</v>
      </c>
      <c r="J36" s="77"/>
      <c r="M36" s="76"/>
      <c r="N36" s="77"/>
      <c r="O36" s="77"/>
      <c r="R36" s="76" t="e">
        <f t="shared" si="37"/>
        <v>#DIV/0!</v>
      </c>
      <c r="S36" s="77" t="e">
        <f t="shared" si="38"/>
        <v>#DIV/0!</v>
      </c>
      <c r="T36" s="77"/>
      <c r="AR36" s="77">
        <f t="shared" si="42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 t="e">
        <f t="shared" ref="C37:C39" si="44">+C21/$C$9</f>
        <v>#DIV/0!</v>
      </c>
      <c r="D37" s="77" t="e">
        <f t="shared" si="35"/>
        <v>#DIV/0!</v>
      </c>
      <c r="E37" s="77"/>
      <c r="H37" s="76" t="e">
        <f t="shared" ref="H37:H39" si="45">+H21/$H$9</f>
        <v>#DIV/0!</v>
      </c>
      <c r="I37" s="77" t="e">
        <f t="shared" si="36"/>
        <v>#DIV/0!</v>
      </c>
      <c r="J37" s="77"/>
      <c r="M37" s="76"/>
      <c r="N37" s="77"/>
      <c r="O37" s="77"/>
      <c r="R37" s="76" t="e">
        <f t="shared" ref="R37:R39" si="46">+R21/$C$9</f>
        <v>#DIV/0!</v>
      </c>
      <c r="S37" s="77" t="e">
        <f t="shared" si="38"/>
        <v>#DIV/0!</v>
      </c>
      <c r="T37" s="77"/>
      <c r="AB37" s="76">
        <v>0.15015015015015015</v>
      </c>
      <c r="AC37" s="77">
        <f>+$AB$9*AB37</f>
        <v>63.063063063063062</v>
      </c>
      <c r="AD37" s="77"/>
      <c r="AG37" s="76">
        <v>0.16666666666666666</v>
      </c>
      <c r="AH37" s="77">
        <f>+$AG$9*AG37</f>
        <v>0</v>
      </c>
      <c r="AI37" s="77"/>
      <c r="AL37" s="76">
        <v>0.16666666666666666</v>
      </c>
      <c r="AM37" s="77">
        <f>+$AG$9*AL37</f>
        <v>0</v>
      </c>
      <c r="AN37" s="77"/>
      <c r="AQ37" s="76">
        <v>0.15384615384615385</v>
      </c>
      <c r="AR37" s="77">
        <f t="shared" si="42"/>
        <v>0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0</v>
      </c>
      <c r="BH37" s="77"/>
    </row>
    <row r="38" spans="1:60" hidden="1" x14ac:dyDescent="0.2">
      <c r="A38" s="30" t="s">
        <v>14</v>
      </c>
      <c r="C38" s="76" t="e">
        <f t="shared" si="44"/>
        <v>#DIV/0!</v>
      </c>
      <c r="D38" s="77" t="e">
        <f t="shared" si="35"/>
        <v>#DIV/0!</v>
      </c>
      <c r="E38" s="77"/>
      <c r="H38" s="76" t="e">
        <f t="shared" si="45"/>
        <v>#DIV/0!</v>
      </c>
      <c r="I38" s="77" t="e">
        <f t="shared" si="36"/>
        <v>#DIV/0!</v>
      </c>
      <c r="J38" s="77"/>
      <c r="M38" s="76"/>
      <c r="N38" s="77"/>
      <c r="O38" s="77"/>
      <c r="R38" s="76" t="e">
        <f t="shared" si="46"/>
        <v>#DIV/0!</v>
      </c>
      <c r="S38" s="77" t="e">
        <f t="shared" si="38"/>
        <v>#DIV/0!</v>
      </c>
      <c r="T38" s="77"/>
      <c r="AB38" s="76">
        <v>0.15015015015015015</v>
      </c>
      <c r="AC38" s="77">
        <f>+$AB$9*AB38</f>
        <v>63.063063063063062</v>
      </c>
      <c r="AD38" s="77"/>
      <c r="AG38" s="76">
        <v>0.16666666666666666</v>
      </c>
      <c r="AH38" s="77">
        <f>+$AG$9*AG38</f>
        <v>0</v>
      </c>
      <c r="AI38" s="77"/>
      <c r="AL38" s="76">
        <v>0.16666666666666666</v>
      </c>
      <c r="AM38" s="77">
        <f>+$AG$9*AL38</f>
        <v>0</v>
      </c>
      <c r="AN38" s="77"/>
      <c r="AQ38" s="76">
        <v>0.15384615384615385</v>
      </c>
      <c r="AR38" s="77">
        <f t="shared" si="42"/>
        <v>0</v>
      </c>
      <c r="AS38" s="77"/>
      <c r="BF38" s="76">
        <v>0.14018691588785046</v>
      </c>
      <c r="BG38" s="77">
        <f>+$BF$9*BF38</f>
        <v>0</v>
      </c>
      <c r="BH38" s="77"/>
    </row>
    <row r="39" spans="1:60" hidden="1" x14ac:dyDescent="0.2">
      <c r="A39" s="30" t="s">
        <v>15</v>
      </c>
      <c r="C39" s="76" t="e">
        <f t="shared" si="44"/>
        <v>#DIV/0!</v>
      </c>
      <c r="D39" s="77" t="e">
        <f t="shared" si="35"/>
        <v>#DIV/0!</v>
      </c>
      <c r="E39" s="77"/>
      <c r="H39" s="76" t="e">
        <f t="shared" si="45"/>
        <v>#DIV/0!</v>
      </c>
      <c r="I39" s="77" t="e">
        <f t="shared" si="36"/>
        <v>#DIV/0!</v>
      </c>
      <c r="J39" s="77"/>
      <c r="M39" s="76"/>
      <c r="N39" s="77"/>
      <c r="O39" s="77"/>
      <c r="R39" s="76" t="e">
        <f t="shared" si="46"/>
        <v>#DIV/0!</v>
      </c>
      <c r="S39" s="77" t="e">
        <f t="shared" si="38"/>
        <v>#DIV/0!</v>
      </c>
      <c r="T39" s="77"/>
      <c r="AB39" s="76">
        <v>0.15015015015015015</v>
      </c>
      <c r="AC39" s="77">
        <f>+$AB$9*AB37</f>
        <v>63.063063063063062</v>
      </c>
      <c r="AD39" s="77"/>
      <c r="AG39" s="76">
        <v>0.16666666666666666</v>
      </c>
      <c r="AH39" s="77">
        <f>+$AG$9*AG39</f>
        <v>0</v>
      </c>
      <c r="AI39" s="77"/>
      <c r="AL39" s="76">
        <v>0.16666666666666666</v>
      </c>
      <c r="AM39" s="77">
        <f>+$AG$9*AL39</f>
        <v>0</v>
      </c>
      <c r="AN39" s="77"/>
      <c r="AQ39" s="76">
        <v>0.15384615384615385</v>
      </c>
      <c r="AR39" s="77">
        <f t="shared" si="42"/>
        <v>0</v>
      </c>
      <c r="AS39" s="77"/>
      <c r="BF39" s="76">
        <v>0.14018691588785046</v>
      </c>
      <c r="BG39" s="77">
        <f>+$BF$9*BF39</f>
        <v>0</v>
      </c>
      <c r="BH39" s="77"/>
    </row>
  </sheetData>
  <mergeCells count="24">
    <mergeCell ref="AC8:AE8"/>
    <mergeCell ref="AH8:AJ8"/>
    <mergeCell ref="AR8:AT8"/>
    <mergeCell ref="AW8:AY8"/>
    <mergeCell ref="BB8:BD8"/>
    <mergeCell ref="AM8:AO8"/>
    <mergeCell ref="BG8:BI8"/>
    <mergeCell ref="AG2:AK2"/>
    <mergeCell ref="AQ2:AU2"/>
    <mergeCell ref="AV2:AZ2"/>
    <mergeCell ref="BA2:BE2"/>
    <mergeCell ref="BF2:BJ2"/>
    <mergeCell ref="AL2:AP2"/>
    <mergeCell ref="D8:F8"/>
    <mergeCell ref="I8:K8"/>
    <mergeCell ref="N8:P8"/>
    <mergeCell ref="S8:U8"/>
    <mergeCell ref="X8:Z8"/>
    <mergeCell ref="AB2:AF2"/>
    <mergeCell ref="C2:G2"/>
    <mergeCell ref="H2:L2"/>
    <mergeCell ref="M2:Q2"/>
    <mergeCell ref="R2:V2"/>
    <mergeCell ref="W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4.9989318521683403E-2"/>
  </sheetPr>
  <dimension ref="A1:BJ53"/>
  <sheetViews>
    <sheetView showGridLines="0" zoomScale="90" zoomScaleNormal="90" zoomScalePageLayoutView="90" workbookViewId="0">
      <pane xSplit="2" ySplit="9" topLeftCell="AE10" activePane="bottomRight" state="frozen"/>
      <selection pane="topRight" activeCell="C1" sqref="C1"/>
      <selection pane="bottomLeft" activeCell="A10" sqref="A10"/>
      <selection pane="bottomRight" activeCell="BC43" sqref="BC43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28"/>
      <c r="B1" s="1"/>
      <c r="C1" s="11">
        <v>500010575</v>
      </c>
      <c r="D1" s="12"/>
      <c r="E1" s="12"/>
      <c r="F1" s="12"/>
      <c r="G1" s="14"/>
      <c r="H1" s="11">
        <v>500010578</v>
      </c>
      <c r="I1" s="12"/>
      <c r="J1" s="12"/>
      <c r="K1" s="12"/>
      <c r="L1" s="13"/>
      <c r="M1" s="16">
        <v>500010577</v>
      </c>
      <c r="N1" s="12"/>
      <c r="O1" s="12"/>
      <c r="P1" s="12"/>
      <c r="Q1" s="14"/>
      <c r="R1" s="11">
        <v>500010597</v>
      </c>
      <c r="S1" s="12"/>
      <c r="T1" s="12"/>
      <c r="U1" s="12"/>
      <c r="V1" s="13"/>
      <c r="W1" s="16">
        <v>500007111</v>
      </c>
      <c r="X1" s="12"/>
      <c r="Y1" s="12"/>
      <c r="Z1" s="12"/>
      <c r="AA1" s="14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500010640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3"/>
      <c r="AV1" s="16">
        <v>500010574</v>
      </c>
      <c r="AW1" s="12"/>
      <c r="AX1" s="12"/>
      <c r="AY1" s="12"/>
      <c r="AZ1" s="14"/>
      <c r="BA1" s="11">
        <v>500010631</v>
      </c>
      <c r="BB1" s="12"/>
      <c r="BC1" s="12"/>
      <c r="BD1" s="12"/>
      <c r="BE1" s="13"/>
      <c r="BF1" s="11">
        <v>500010635</v>
      </c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32" t="s">
        <v>1</v>
      </c>
      <c r="C2" s="248" t="s">
        <v>22</v>
      </c>
      <c r="D2" s="249"/>
      <c r="E2" s="249"/>
      <c r="F2" s="249"/>
      <c r="G2" s="249"/>
      <c r="H2" s="248" t="s">
        <v>24</v>
      </c>
      <c r="I2" s="249"/>
      <c r="J2" s="249"/>
      <c r="K2" s="249"/>
      <c r="L2" s="250"/>
      <c r="M2" s="249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50"/>
      <c r="W2" s="249" t="s">
        <v>32</v>
      </c>
      <c r="X2" s="249"/>
      <c r="Y2" s="249"/>
      <c r="Z2" s="249"/>
      <c r="AA2" s="249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47</v>
      </c>
      <c r="AM2" s="249"/>
      <c r="AN2" s="249"/>
      <c r="AO2" s="249"/>
      <c r="AP2" s="250"/>
      <c r="AQ2" s="248" t="s">
        <v>36</v>
      </c>
      <c r="AR2" s="249"/>
      <c r="AS2" s="249"/>
      <c r="AT2" s="249"/>
      <c r="AU2" s="250"/>
      <c r="AV2" s="249" t="s">
        <v>20</v>
      </c>
      <c r="AW2" s="249"/>
      <c r="AX2" s="249"/>
      <c r="AY2" s="249"/>
      <c r="AZ2" s="249"/>
      <c r="BA2" s="248" t="s">
        <v>27</v>
      </c>
      <c r="BB2" s="249"/>
      <c r="BC2" s="249"/>
      <c r="BD2" s="249"/>
      <c r="BE2" s="250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195">
        <v>201825</v>
      </c>
      <c r="C3" s="134">
        <v>172</v>
      </c>
      <c r="D3" s="135"/>
      <c r="E3" s="135"/>
      <c r="F3" s="135"/>
      <c r="G3" s="136"/>
      <c r="H3" s="134">
        <v>302</v>
      </c>
      <c r="I3" s="135"/>
      <c r="J3" s="135"/>
      <c r="K3" s="135"/>
      <c r="L3" s="137"/>
      <c r="M3" s="138"/>
      <c r="N3" s="135"/>
      <c r="O3" s="135"/>
      <c r="P3" s="135"/>
      <c r="Q3" s="136"/>
      <c r="R3" s="134"/>
      <c r="S3" s="135"/>
      <c r="T3" s="135"/>
      <c r="U3" s="135"/>
      <c r="V3" s="137"/>
      <c r="W3" s="138">
        <v>0</v>
      </c>
      <c r="X3" s="135"/>
      <c r="Y3" s="135"/>
      <c r="Z3" s="135"/>
      <c r="AA3" s="136"/>
      <c r="AB3" s="134">
        <v>201</v>
      </c>
      <c r="AC3" s="135"/>
      <c r="AD3" s="135"/>
      <c r="AE3" s="135"/>
      <c r="AF3" s="137"/>
      <c r="AG3" s="138">
        <v>85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4">
        <v>46</v>
      </c>
      <c r="AR3" s="135"/>
      <c r="AS3" s="135"/>
      <c r="AT3" s="135"/>
      <c r="AU3" s="137"/>
      <c r="AV3" s="138">
        <v>0</v>
      </c>
      <c r="AW3" s="135"/>
      <c r="AX3" s="135"/>
      <c r="AY3" s="135"/>
      <c r="AZ3" s="136"/>
      <c r="BA3" s="134">
        <v>0</v>
      </c>
      <c r="BB3" s="135"/>
      <c r="BC3" s="135"/>
      <c r="BD3" s="135"/>
      <c r="BE3" s="137"/>
      <c r="BF3" s="134">
        <v>0</v>
      </c>
      <c r="BG3" s="135"/>
      <c r="BH3" s="135"/>
      <c r="BI3" s="135"/>
      <c r="BJ3" s="137"/>
    </row>
    <row r="4" spans="1:62" s="182" customFormat="1" ht="12" x14ac:dyDescent="0.2">
      <c r="A4" s="175" t="s">
        <v>18</v>
      </c>
      <c r="B4" s="176"/>
      <c r="C4" s="177">
        <v>32485</v>
      </c>
      <c r="D4" s="178"/>
      <c r="E4" s="178"/>
      <c r="F4" s="177"/>
      <c r="G4" s="179"/>
      <c r="H4" s="180">
        <v>32486</v>
      </c>
      <c r="I4" s="178"/>
      <c r="J4" s="178"/>
      <c r="K4" s="177"/>
      <c r="L4" s="181"/>
      <c r="M4" s="184"/>
      <c r="N4" s="178"/>
      <c r="O4" s="178"/>
      <c r="P4" s="177"/>
      <c r="Q4" s="179"/>
      <c r="R4" s="180"/>
      <c r="S4" s="178"/>
      <c r="T4" s="178"/>
      <c r="U4" s="177"/>
      <c r="V4" s="181"/>
      <c r="W4" s="184"/>
      <c r="X4" s="178"/>
      <c r="Y4" s="178"/>
      <c r="Z4" s="177"/>
      <c r="AA4" s="179"/>
      <c r="AB4" s="180">
        <v>32487</v>
      </c>
      <c r="AC4" s="178"/>
      <c r="AD4" s="178"/>
      <c r="AE4" s="177"/>
      <c r="AF4" s="181"/>
      <c r="AG4" s="184">
        <v>32488</v>
      </c>
      <c r="AH4" s="178"/>
      <c r="AI4" s="178"/>
      <c r="AJ4" s="177"/>
      <c r="AK4" s="179"/>
      <c r="AL4" s="180"/>
      <c r="AM4" s="178"/>
      <c r="AN4" s="178"/>
      <c r="AO4" s="177"/>
      <c r="AP4" s="181"/>
      <c r="AQ4" s="180">
        <v>32489</v>
      </c>
      <c r="AR4" s="178"/>
      <c r="AS4" s="178"/>
      <c r="AT4" s="177"/>
      <c r="AU4" s="181"/>
      <c r="AV4" s="184"/>
      <c r="AW4" s="178"/>
      <c r="AX4" s="178"/>
      <c r="AY4" s="177"/>
      <c r="AZ4" s="179"/>
      <c r="BA4" s="180"/>
      <c r="BB4" s="178"/>
      <c r="BC4" s="178"/>
      <c r="BD4" s="177"/>
      <c r="BE4" s="181"/>
      <c r="BF4" s="180"/>
      <c r="BG4" s="178"/>
      <c r="BH4" s="178"/>
      <c r="BI4" s="177"/>
      <c r="BJ4" s="181"/>
    </row>
    <row r="5" spans="1:62" ht="13" x14ac:dyDescent="0.2">
      <c r="A5" s="29"/>
      <c r="C5" s="33"/>
      <c r="D5" s="34"/>
      <c r="E5" s="34"/>
      <c r="F5" s="35"/>
      <c r="G5" s="35"/>
      <c r="H5" s="33"/>
      <c r="I5" s="34"/>
      <c r="J5" s="34"/>
      <c r="K5" s="35"/>
      <c r="L5" s="81"/>
      <c r="M5" s="35"/>
      <c r="N5" s="34"/>
      <c r="O5" s="34"/>
      <c r="P5" s="35"/>
      <c r="Q5" s="35"/>
      <c r="R5" s="33"/>
      <c r="S5" s="34"/>
      <c r="T5" s="34"/>
      <c r="U5" s="35"/>
      <c r="V5" s="81"/>
      <c r="W5" s="35"/>
      <c r="X5" s="34"/>
      <c r="Y5" s="34"/>
      <c r="Z5" s="35"/>
      <c r="AA5" s="35"/>
      <c r="AB5" s="33"/>
      <c r="AC5" s="34"/>
      <c r="AD5" s="34"/>
      <c r="AE5" s="35"/>
      <c r="AF5" s="81"/>
      <c r="AG5" s="35"/>
      <c r="AH5" s="34"/>
      <c r="AI5" s="34"/>
      <c r="AJ5" s="35"/>
      <c r="AK5" s="35"/>
      <c r="AL5" s="33"/>
      <c r="AM5" s="34"/>
      <c r="AN5" s="34"/>
      <c r="AO5" s="35"/>
      <c r="AP5" s="81"/>
      <c r="AQ5" s="33"/>
      <c r="AR5" s="34"/>
      <c r="AS5" s="34"/>
      <c r="AT5" s="35"/>
      <c r="AU5" s="81"/>
      <c r="AV5" s="35"/>
      <c r="AW5" s="34"/>
      <c r="AX5" s="34"/>
      <c r="AY5" s="35"/>
      <c r="AZ5" s="35"/>
      <c r="BA5" s="33"/>
      <c r="BB5" s="34"/>
      <c r="BC5" s="34"/>
      <c r="BD5" s="35"/>
      <c r="BE5" s="81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2">
        <v>0.4</v>
      </c>
      <c r="C6" s="24">
        <f>+B6*C3</f>
        <v>68.8</v>
      </c>
      <c r="D6" s="23"/>
      <c r="E6" s="23"/>
      <c r="F6" s="23"/>
      <c r="G6" s="43"/>
      <c r="H6" s="24">
        <v>120</v>
      </c>
      <c r="I6" s="23"/>
      <c r="J6" s="23"/>
      <c r="K6" s="23"/>
      <c r="L6" s="44"/>
      <c r="M6" s="172">
        <f>+B6*M3</f>
        <v>0</v>
      </c>
      <c r="N6" s="23"/>
      <c r="O6" s="23"/>
      <c r="P6" s="23"/>
      <c r="Q6" s="43"/>
      <c r="R6" s="24">
        <f>+B6*R3</f>
        <v>0</v>
      </c>
      <c r="S6" s="23"/>
      <c r="T6" s="23"/>
      <c r="U6" s="23"/>
      <c r="V6" s="44"/>
      <c r="W6" s="172">
        <f>+B6*W3</f>
        <v>0</v>
      </c>
      <c r="X6" s="23"/>
      <c r="Y6" s="23"/>
      <c r="Z6" s="23"/>
      <c r="AA6" s="43"/>
      <c r="AB6" s="24">
        <f>+B6*AB3</f>
        <v>80.400000000000006</v>
      </c>
      <c r="AC6" s="23"/>
      <c r="AD6" s="23"/>
      <c r="AE6" s="23"/>
      <c r="AF6" s="44"/>
      <c r="AG6" s="172">
        <f>+B6*AG3</f>
        <v>34</v>
      </c>
      <c r="AH6" s="23"/>
      <c r="AI6" s="23"/>
      <c r="AJ6" s="23"/>
      <c r="AK6" s="43"/>
      <c r="AL6" s="24">
        <f>+G6*AL3</f>
        <v>0</v>
      </c>
      <c r="AM6" s="23"/>
      <c r="AN6" s="23"/>
      <c r="AO6" s="23"/>
      <c r="AP6" s="44"/>
      <c r="AQ6" s="24">
        <f>+B6*AQ3</f>
        <v>18.400000000000002</v>
      </c>
      <c r="AR6" s="23"/>
      <c r="AS6" s="23"/>
      <c r="AT6" s="23"/>
      <c r="AU6" s="44"/>
      <c r="AV6" s="172">
        <f>+B6*AV3</f>
        <v>0</v>
      </c>
      <c r="AW6" s="23"/>
      <c r="AX6" s="23"/>
      <c r="AY6" s="23"/>
      <c r="AZ6" s="43"/>
      <c r="BA6" s="24">
        <f>+AU6*BA3</f>
        <v>0</v>
      </c>
      <c r="BB6" s="23"/>
      <c r="BC6" s="23"/>
      <c r="BD6" s="23"/>
      <c r="BE6" s="44"/>
      <c r="BF6" s="24">
        <f>+B6*BF3</f>
        <v>0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2">
        <v>0.6</v>
      </c>
      <c r="C7" s="24">
        <f>+B7*C3</f>
        <v>103.2</v>
      </c>
      <c r="D7" s="23"/>
      <c r="E7" s="23"/>
      <c r="F7" s="23"/>
      <c r="G7" s="43"/>
      <c r="H7" s="24">
        <v>182</v>
      </c>
      <c r="I7" s="23"/>
      <c r="J7" s="23"/>
      <c r="K7" s="23"/>
      <c r="L7" s="44"/>
      <c r="M7" s="172">
        <f>+B7*M3</f>
        <v>0</v>
      </c>
      <c r="N7" s="23"/>
      <c r="O7" s="23"/>
      <c r="P7" s="23"/>
      <c r="Q7" s="43"/>
      <c r="R7" s="24">
        <f>+B7*R3</f>
        <v>0</v>
      </c>
      <c r="S7" s="23"/>
      <c r="T7" s="23"/>
      <c r="U7" s="23"/>
      <c r="V7" s="44"/>
      <c r="W7" s="172">
        <f>+B7*W3</f>
        <v>0</v>
      </c>
      <c r="X7" s="23"/>
      <c r="Y7" s="23"/>
      <c r="Z7" s="23"/>
      <c r="AA7" s="43"/>
      <c r="AB7" s="24">
        <f>+B7*AB3</f>
        <v>120.6</v>
      </c>
      <c r="AC7" s="23"/>
      <c r="AD7" s="23"/>
      <c r="AE7" s="23"/>
      <c r="AF7" s="44"/>
      <c r="AG7" s="172">
        <f>+B7*AG3</f>
        <v>51</v>
      </c>
      <c r="AH7" s="23"/>
      <c r="AI7" s="23"/>
      <c r="AJ7" s="23"/>
      <c r="AK7" s="43"/>
      <c r="AL7" s="24">
        <f>+G7*AL3</f>
        <v>0</v>
      </c>
      <c r="AM7" s="23"/>
      <c r="AN7" s="23"/>
      <c r="AO7" s="23"/>
      <c r="AP7" s="44"/>
      <c r="AQ7" s="24">
        <f>+B7*AQ3</f>
        <v>27.599999999999998</v>
      </c>
      <c r="AR7" s="23"/>
      <c r="AS7" s="23"/>
      <c r="AT7" s="23"/>
      <c r="AU7" s="44"/>
      <c r="AV7" s="172">
        <f>+B7*AV3</f>
        <v>0</v>
      </c>
      <c r="AW7" s="23"/>
      <c r="AX7" s="23"/>
      <c r="AY7" s="23"/>
      <c r="AZ7" s="43"/>
      <c r="BA7" s="24">
        <f>+AU7*BA3</f>
        <v>0</v>
      </c>
      <c r="BB7" s="23"/>
      <c r="BC7" s="23"/>
      <c r="BD7" s="23"/>
      <c r="BE7" s="44"/>
      <c r="BF7" s="24">
        <f>+B7*BF3</f>
        <v>0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5"/>
      <c r="H8" s="161"/>
      <c r="I8" s="254"/>
      <c r="J8" s="255"/>
      <c r="K8" s="256"/>
      <c r="L8" s="86"/>
      <c r="M8" s="85"/>
      <c r="N8" s="254"/>
      <c r="O8" s="255"/>
      <c r="P8" s="256"/>
      <c r="Q8" s="85"/>
      <c r="R8" s="161"/>
      <c r="S8" s="254"/>
      <c r="T8" s="255"/>
      <c r="U8" s="256"/>
      <c r="V8" s="86"/>
      <c r="W8" s="85"/>
      <c r="X8" s="254"/>
      <c r="Y8" s="255"/>
      <c r="Z8" s="256"/>
      <c r="AA8" s="85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161"/>
      <c r="AR8" s="254"/>
      <c r="AS8" s="255"/>
      <c r="AT8" s="256"/>
      <c r="AU8" s="86"/>
      <c r="AV8" s="85"/>
      <c r="AW8" s="254"/>
      <c r="AX8" s="255"/>
      <c r="AY8" s="256"/>
      <c r="AZ8" s="85"/>
      <c r="BA8" s="161"/>
      <c r="BB8" s="254"/>
      <c r="BC8" s="255"/>
      <c r="BD8" s="256"/>
      <c r="BE8" s="86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129"/>
      <c r="C9" s="130">
        <f>+C7</f>
        <v>103.2</v>
      </c>
      <c r="D9" s="150"/>
      <c r="E9" s="150"/>
      <c r="F9" s="131" t="s">
        <v>34</v>
      </c>
      <c r="G9" s="169" t="s">
        <v>19</v>
      </c>
      <c r="H9" s="130">
        <f>+H7</f>
        <v>182</v>
      </c>
      <c r="I9" s="150"/>
      <c r="J9" s="150"/>
      <c r="K9" s="131" t="s">
        <v>34</v>
      </c>
      <c r="L9" s="167" t="s">
        <v>19</v>
      </c>
      <c r="M9" s="185">
        <f>+M7</f>
        <v>0</v>
      </c>
      <c r="N9" s="150"/>
      <c r="O9" s="150"/>
      <c r="P9" s="131" t="s">
        <v>34</v>
      </c>
      <c r="Q9" s="169" t="s">
        <v>19</v>
      </c>
      <c r="R9" s="130">
        <f>+R7</f>
        <v>0</v>
      </c>
      <c r="S9" s="150"/>
      <c r="T9" s="150"/>
      <c r="U9" s="131" t="s">
        <v>34</v>
      </c>
      <c r="V9" s="167" t="s">
        <v>19</v>
      </c>
      <c r="W9" s="185">
        <f>+W7</f>
        <v>0</v>
      </c>
      <c r="X9" s="150"/>
      <c r="Y9" s="150"/>
      <c r="Z9" s="131" t="s">
        <v>34</v>
      </c>
      <c r="AA9" s="169" t="s">
        <v>19</v>
      </c>
      <c r="AB9" s="130">
        <f>+AB7*5</f>
        <v>603</v>
      </c>
      <c r="AC9" s="150"/>
      <c r="AD9" s="150"/>
      <c r="AE9" s="131" t="s">
        <v>34</v>
      </c>
      <c r="AF9" s="167" t="s">
        <v>19</v>
      </c>
      <c r="AG9" s="132">
        <f>+AG7</f>
        <v>51</v>
      </c>
      <c r="AH9" s="150"/>
      <c r="AI9" s="150"/>
      <c r="AJ9" s="131" t="s">
        <v>34</v>
      </c>
      <c r="AK9" s="169" t="s">
        <v>19</v>
      </c>
      <c r="AL9" s="128">
        <f>+AL7</f>
        <v>0</v>
      </c>
      <c r="AM9" s="150"/>
      <c r="AN9" s="150"/>
      <c r="AO9" s="131" t="s">
        <v>34</v>
      </c>
      <c r="AP9" s="167" t="s">
        <v>19</v>
      </c>
      <c r="AQ9" s="130">
        <f>+AQ7</f>
        <v>27.599999999999998</v>
      </c>
      <c r="AR9" s="150"/>
      <c r="AS9" s="150"/>
      <c r="AT9" s="131" t="s">
        <v>34</v>
      </c>
      <c r="AU9" s="167" t="s">
        <v>19</v>
      </c>
      <c r="AV9" s="132">
        <f>+AV7</f>
        <v>0</v>
      </c>
      <c r="AW9" s="150"/>
      <c r="AX9" s="150"/>
      <c r="AY9" s="131" t="s">
        <v>34</v>
      </c>
      <c r="AZ9" s="169" t="s">
        <v>19</v>
      </c>
      <c r="BA9" s="130">
        <f>+BA7</f>
        <v>0</v>
      </c>
      <c r="BB9" s="150"/>
      <c r="BC9" s="150"/>
      <c r="BD9" s="131" t="s">
        <v>34</v>
      </c>
      <c r="BE9" s="167" t="s">
        <v>19</v>
      </c>
      <c r="BF9" s="128">
        <f>+BF7</f>
        <v>0</v>
      </c>
      <c r="BG9" s="150"/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89"/>
      <c r="C10" s="90">
        <v>5</v>
      </c>
      <c r="D10" s="96">
        <v>5</v>
      </c>
      <c r="E10" s="96">
        <v>0</v>
      </c>
      <c r="F10" s="92">
        <f>+C10-D10</f>
        <v>0</v>
      </c>
      <c r="G10" s="183">
        <f>+C10-F10</f>
        <v>5</v>
      </c>
      <c r="H10" s="90">
        <v>7</v>
      </c>
      <c r="I10" s="96">
        <v>7</v>
      </c>
      <c r="J10" s="96">
        <v>0</v>
      </c>
      <c r="K10" s="92">
        <f>+H10-I10</f>
        <v>0</v>
      </c>
      <c r="L10" s="187">
        <f>+H10-K10</f>
        <v>7</v>
      </c>
      <c r="M10" s="90">
        <v>0</v>
      </c>
      <c r="N10" s="96">
        <v>0</v>
      </c>
      <c r="O10" s="96">
        <v>0</v>
      </c>
      <c r="P10" s="94">
        <f>+M10-N10</f>
        <v>0</v>
      </c>
      <c r="Q10" s="99">
        <f>+M10-P10</f>
        <v>0</v>
      </c>
      <c r="R10" s="90">
        <v>0</v>
      </c>
      <c r="S10" s="96">
        <v>0</v>
      </c>
      <c r="T10" s="96">
        <v>0</v>
      </c>
      <c r="U10" s="92">
        <f>+R10-S10</f>
        <v>0</v>
      </c>
      <c r="V10" s="100">
        <f>+R10-U10</f>
        <v>0</v>
      </c>
      <c r="W10" s="90">
        <v>0</v>
      </c>
      <c r="X10" s="96">
        <v>0</v>
      </c>
      <c r="Y10" s="96">
        <v>0</v>
      </c>
      <c r="Z10" s="97">
        <f>+W10-X10</f>
        <v>0</v>
      </c>
      <c r="AA10" s="188">
        <f>+W10-Z10</f>
        <v>0</v>
      </c>
      <c r="AB10" s="90">
        <v>30</v>
      </c>
      <c r="AC10" s="96">
        <v>5</v>
      </c>
      <c r="AD10" s="96">
        <v>25</v>
      </c>
      <c r="AE10" s="97">
        <f>+AB10-(AC10+AD10)</f>
        <v>0</v>
      </c>
      <c r="AF10" s="98">
        <f t="shared" ref="AF10:AF23" si="0">+AB10-AE10</f>
        <v>30</v>
      </c>
      <c r="AG10" s="191">
        <v>2</v>
      </c>
      <c r="AH10" s="96">
        <v>2</v>
      </c>
      <c r="AI10" s="96">
        <v>0</v>
      </c>
      <c r="AJ10" s="92">
        <f>+AG10-AH10</f>
        <v>0</v>
      </c>
      <c r="AK10" s="183">
        <f>+AG10-AJ10</f>
        <v>2</v>
      </c>
      <c r="AL10" s="90">
        <v>0</v>
      </c>
      <c r="AM10" s="96">
        <v>0</v>
      </c>
      <c r="AN10" s="96">
        <v>0</v>
      </c>
      <c r="AO10" s="92">
        <f>+AL10-AM10</f>
        <v>0</v>
      </c>
      <c r="AP10" s="187">
        <f>+AL10-AO10</f>
        <v>0</v>
      </c>
      <c r="AQ10" s="90">
        <v>2</v>
      </c>
      <c r="AR10" s="96">
        <v>2</v>
      </c>
      <c r="AS10" s="96">
        <v>0</v>
      </c>
      <c r="AT10" s="92">
        <f>+AQ10-AR10</f>
        <v>0</v>
      </c>
      <c r="AU10" s="100">
        <f>+AQ10-AT10</f>
        <v>2</v>
      </c>
      <c r="AV10" s="90">
        <v>0</v>
      </c>
      <c r="AW10" s="96">
        <v>0</v>
      </c>
      <c r="AX10" s="96">
        <v>0</v>
      </c>
      <c r="AY10" s="92">
        <f>+AV10-AW10</f>
        <v>0</v>
      </c>
      <c r="AZ10" s="99">
        <f>+AV10-AY10</f>
        <v>0</v>
      </c>
      <c r="BA10" s="90">
        <v>0</v>
      </c>
      <c r="BB10" s="96">
        <v>0</v>
      </c>
      <c r="BC10" s="96">
        <v>0</v>
      </c>
      <c r="BD10" s="92">
        <f>+BA10-BB10</f>
        <v>0</v>
      </c>
      <c r="BE10" s="100">
        <f>+BA10-BD10</f>
        <v>0</v>
      </c>
      <c r="BF10" s="90">
        <v>0</v>
      </c>
      <c r="BG10" s="96">
        <v>0</v>
      </c>
      <c r="BH10" s="96">
        <v>0</v>
      </c>
      <c r="BI10" s="92">
        <f>+BF10-BG10</f>
        <v>0</v>
      </c>
      <c r="BJ10" s="100">
        <f>+BF10-BI10</f>
        <v>0</v>
      </c>
    </row>
    <row r="11" spans="1:62" ht="13" x14ac:dyDescent="0.2">
      <c r="A11" s="8" t="s">
        <v>6</v>
      </c>
      <c r="B11" s="7"/>
      <c r="C11" s="90">
        <v>5</v>
      </c>
      <c r="D11" s="52">
        <v>5</v>
      </c>
      <c r="E11" s="52">
        <v>0</v>
      </c>
      <c r="F11" s="92">
        <f t="shared" ref="F11:F23" si="1">+C11-D11</f>
        <v>0</v>
      </c>
      <c r="G11" s="183">
        <f t="shared" ref="G11:G23" si="2">+C11-F11</f>
        <v>5</v>
      </c>
      <c r="H11" s="90">
        <v>7</v>
      </c>
      <c r="I11" s="52">
        <v>7</v>
      </c>
      <c r="J11" s="52">
        <v>0</v>
      </c>
      <c r="K11" s="92">
        <f t="shared" ref="K11:K23" si="3">+H11-I11</f>
        <v>0</v>
      </c>
      <c r="L11" s="187">
        <f t="shared" ref="L11:L23" si="4">+H11-K11</f>
        <v>7</v>
      </c>
      <c r="M11" s="90">
        <v>0</v>
      </c>
      <c r="N11" s="52">
        <v>0</v>
      </c>
      <c r="O11" s="52">
        <v>0</v>
      </c>
      <c r="P11" s="94">
        <f t="shared" ref="P11:P23" si="5">+M11-N11</f>
        <v>0</v>
      </c>
      <c r="Q11" s="99">
        <f t="shared" ref="Q11:Q23" si="6">+M11-P11</f>
        <v>0</v>
      </c>
      <c r="R11" s="90">
        <v>0</v>
      </c>
      <c r="S11" s="52">
        <v>0</v>
      </c>
      <c r="T11" s="52">
        <v>0</v>
      </c>
      <c r="U11" s="48">
        <f t="shared" ref="U11:U23" si="7">+R11-S11</f>
        <v>0</v>
      </c>
      <c r="V11" s="38">
        <f t="shared" ref="V11:V23" si="8">+R11-U11</f>
        <v>0</v>
      </c>
      <c r="W11" s="90">
        <v>0</v>
      </c>
      <c r="X11" s="52">
        <v>0</v>
      </c>
      <c r="Y11" s="52">
        <v>0</v>
      </c>
      <c r="Z11" s="53">
        <f t="shared" ref="Z11:Z23" si="9">+W11-X11</f>
        <v>0</v>
      </c>
      <c r="AA11" s="189">
        <f t="shared" ref="AA11:AA23" si="10">+W11-Z11</f>
        <v>0</v>
      </c>
      <c r="AB11" s="90">
        <v>30</v>
      </c>
      <c r="AC11" s="52">
        <v>5</v>
      </c>
      <c r="AD11" s="52">
        <v>25</v>
      </c>
      <c r="AE11" s="97">
        <f t="shared" ref="AE11:AE23" si="11">+AB11-(AC11+AD11)</f>
        <v>0</v>
      </c>
      <c r="AF11" s="98">
        <f t="shared" si="0"/>
        <v>30</v>
      </c>
      <c r="AG11" s="191">
        <v>2</v>
      </c>
      <c r="AH11" s="52">
        <v>2</v>
      </c>
      <c r="AI11" s="52">
        <v>0</v>
      </c>
      <c r="AJ11" s="48">
        <f t="shared" ref="AJ11:AJ23" si="12">+AG11-AH11</f>
        <v>0</v>
      </c>
      <c r="AK11" s="49">
        <f t="shared" ref="AK11:AK23" si="13">+AG11-AJ11</f>
        <v>2</v>
      </c>
      <c r="AL11" s="90">
        <v>0</v>
      </c>
      <c r="AM11" s="52">
        <v>0</v>
      </c>
      <c r="AN11" s="52">
        <v>0</v>
      </c>
      <c r="AO11" s="48">
        <f t="shared" ref="AO11:AO19" si="14">+AL11-AM11</f>
        <v>0</v>
      </c>
      <c r="AP11" s="236">
        <f t="shared" ref="AP11:AP19" si="15">+AL11-AO11</f>
        <v>0</v>
      </c>
      <c r="AQ11" s="90">
        <v>1</v>
      </c>
      <c r="AR11" s="52">
        <v>1</v>
      </c>
      <c r="AS11" s="52">
        <v>0</v>
      </c>
      <c r="AT11" s="48">
        <f t="shared" ref="AT11:AT23" si="16">+AQ11-AR11</f>
        <v>0</v>
      </c>
      <c r="AU11" s="38">
        <f t="shared" ref="AU11:AU23" si="17">+AQ11-AT11</f>
        <v>1</v>
      </c>
      <c r="AV11" s="90">
        <v>0</v>
      </c>
      <c r="AW11" s="52">
        <v>0</v>
      </c>
      <c r="AX11" s="52">
        <v>0</v>
      </c>
      <c r="AY11" s="48">
        <f t="shared" ref="AY11:AY23" si="18">+AV11-AW11</f>
        <v>0</v>
      </c>
      <c r="AZ11" s="42">
        <f t="shared" ref="AZ11:AZ23" si="19">+AV11-AY11</f>
        <v>0</v>
      </c>
      <c r="BA11" s="90">
        <v>0</v>
      </c>
      <c r="BB11" s="52">
        <v>0</v>
      </c>
      <c r="BC11" s="52">
        <v>0</v>
      </c>
      <c r="BD11" s="48">
        <f t="shared" ref="BD11:BD23" si="20">+BA11-BB11</f>
        <v>0</v>
      </c>
      <c r="BE11" s="38">
        <f t="shared" ref="BE11:BE23" si="21">+BA11-BD11</f>
        <v>0</v>
      </c>
      <c r="BF11" s="90">
        <v>0</v>
      </c>
      <c r="BG11" s="52">
        <v>0</v>
      </c>
      <c r="BH11" s="52">
        <v>0</v>
      </c>
      <c r="BI11" s="48">
        <f t="shared" ref="BI11:BI23" si="22">+BF11-BG11</f>
        <v>0</v>
      </c>
      <c r="BJ11" s="38">
        <f t="shared" ref="BJ11:BJ23" si="23">+BF11-BI11</f>
        <v>0</v>
      </c>
    </row>
    <row r="12" spans="1:62" ht="13" x14ac:dyDescent="0.2">
      <c r="A12" s="8" t="s">
        <v>7</v>
      </c>
      <c r="B12" s="7"/>
      <c r="C12" s="90">
        <v>8</v>
      </c>
      <c r="D12" s="52">
        <v>8</v>
      </c>
      <c r="E12" s="52">
        <v>0</v>
      </c>
      <c r="F12" s="92">
        <f t="shared" si="1"/>
        <v>0</v>
      </c>
      <c r="G12" s="183">
        <f t="shared" si="2"/>
        <v>8</v>
      </c>
      <c r="H12" s="90">
        <v>17</v>
      </c>
      <c r="I12" s="52">
        <v>17</v>
      </c>
      <c r="J12" s="52">
        <v>0</v>
      </c>
      <c r="K12" s="92">
        <f t="shared" si="3"/>
        <v>0</v>
      </c>
      <c r="L12" s="187">
        <f t="shared" si="4"/>
        <v>17</v>
      </c>
      <c r="M12" s="90">
        <v>0</v>
      </c>
      <c r="N12" s="52">
        <v>0</v>
      </c>
      <c r="O12" s="52">
        <v>0</v>
      </c>
      <c r="P12" s="94">
        <f t="shared" si="5"/>
        <v>0</v>
      </c>
      <c r="Q12" s="99">
        <f t="shared" si="6"/>
        <v>0</v>
      </c>
      <c r="R12" s="90">
        <v>0</v>
      </c>
      <c r="S12" s="52">
        <v>0</v>
      </c>
      <c r="T12" s="52">
        <v>0</v>
      </c>
      <c r="U12" s="48">
        <f t="shared" si="7"/>
        <v>0</v>
      </c>
      <c r="V12" s="38">
        <f t="shared" si="8"/>
        <v>0</v>
      </c>
      <c r="W12" s="90">
        <v>0</v>
      </c>
      <c r="X12" s="52">
        <v>0</v>
      </c>
      <c r="Y12" s="52">
        <v>0</v>
      </c>
      <c r="Z12" s="53">
        <f t="shared" si="9"/>
        <v>0</v>
      </c>
      <c r="AA12" s="189">
        <f t="shared" si="10"/>
        <v>0</v>
      </c>
      <c r="AB12" s="90">
        <v>40</v>
      </c>
      <c r="AC12" s="52">
        <v>40</v>
      </c>
      <c r="AD12" s="52">
        <v>0</v>
      </c>
      <c r="AE12" s="97">
        <f t="shared" si="11"/>
        <v>0</v>
      </c>
      <c r="AF12" s="98">
        <f t="shared" si="0"/>
        <v>40</v>
      </c>
      <c r="AG12" s="191">
        <v>3</v>
      </c>
      <c r="AH12" s="52">
        <v>3</v>
      </c>
      <c r="AI12" s="52">
        <v>0</v>
      </c>
      <c r="AJ12" s="48">
        <f t="shared" si="12"/>
        <v>0</v>
      </c>
      <c r="AK12" s="49">
        <f t="shared" si="13"/>
        <v>3</v>
      </c>
      <c r="AL12" s="90">
        <v>0</v>
      </c>
      <c r="AM12" s="52">
        <v>0</v>
      </c>
      <c r="AN12" s="52">
        <v>0</v>
      </c>
      <c r="AO12" s="48">
        <f t="shared" si="14"/>
        <v>0</v>
      </c>
      <c r="AP12" s="236">
        <f t="shared" si="15"/>
        <v>0</v>
      </c>
      <c r="AQ12" s="90">
        <v>2</v>
      </c>
      <c r="AR12" s="52">
        <v>2</v>
      </c>
      <c r="AS12" s="52">
        <v>0</v>
      </c>
      <c r="AT12" s="48">
        <f t="shared" si="16"/>
        <v>0</v>
      </c>
      <c r="AU12" s="38">
        <f t="shared" si="17"/>
        <v>2</v>
      </c>
      <c r="AV12" s="90">
        <v>0</v>
      </c>
      <c r="AW12" s="52">
        <v>0</v>
      </c>
      <c r="AX12" s="52">
        <v>0</v>
      </c>
      <c r="AY12" s="48">
        <f t="shared" si="18"/>
        <v>0</v>
      </c>
      <c r="AZ12" s="42">
        <f t="shared" si="19"/>
        <v>0</v>
      </c>
      <c r="BA12" s="90">
        <v>0</v>
      </c>
      <c r="BB12" s="52">
        <v>0</v>
      </c>
      <c r="BC12" s="52">
        <v>0</v>
      </c>
      <c r="BD12" s="48">
        <f t="shared" si="20"/>
        <v>0</v>
      </c>
      <c r="BE12" s="38">
        <f t="shared" si="21"/>
        <v>0</v>
      </c>
      <c r="BF12" s="90">
        <v>0</v>
      </c>
      <c r="BG12" s="52">
        <v>0</v>
      </c>
      <c r="BH12" s="52">
        <v>0</v>
      </c>
      <c r="BI12" s="48">
        <f t="shared" si="22"/>
        <v>0</v>
      </c>
      <c r="BJ12" s="38">
        <f t="shared" si="23"/>
        <v>0</v>
      </c>
    </row>
    <row r="13" spans="1:62" ht="13" x14ac:dyDescent="0.2">
      <c r="A13" s="8" t="s">
        <v>8</v>
      </c>
      <c r="B13" s="7"/>
      <c r="C13" s="90">
        <v>5</v>
      </c>
      <c r="D13" s="52">
        <v>5</v>
      </c>
      <c r="E13" s="52">
        <v>0</v>
      </c>
      <c r="F13" s="92">
        <f t="shared" si="1"/>
        <v>0</v>
      </c>
      <c r="G13" s="183">
        <f t="shared" si="2"/>
        <v>5</v>
      </c>
      <c r="H13" s="90">
        <v>7</v>
      </c>
      <c r="I13" s="52">
        <v>7</v>
      </c>
      <c r="J13" s="52">
        <v>0</v>
      </c>
      <c r="K13" s="92">
        <f t="shared" si="3"/>
        <v>0</v>
      </c>
      <c r="L13" s="187">
        <f t="shared" si="4"/>
        <v>7</v>
      </c>
      <c r="M13" s="90">
        <v>0</v>
      </c>
      <c r="N13" s="52">
        <v>0</v>
      </c>
      <c r="O13" s="52">
        <v>0</v>
      </c>
      <c r="P13" s="94">
        <f t="shared" si="5"/>
        <v>0</v>
      </c>
      <c r="Q13" s="99">
        <f t="shared" si="6"/>
        <v>0</v>
      </c>
      <c r="R13" s="90">
        <v>0</v>
      </c>
      <c r="S13" s="52">
        <v>0</v>
      </c>
      <c r="T13" s="52">
        <v>0</v>
      </c>
      <c r="U13" s="48">
        <f t="shared" si="7"/>
        <v>0</v>
      </c>
      <c r="V13" s="38">
        <f t="shared" si="8"/>
        <v>0</v>
      </c>
      <c r="W13" s="90">
        <v>0</v>
      </c>
      <c r="X13" s="52">
        <v>0</v>
      </c>
      <c r="Y13" s="52">
        <v>0</v>
      </c>
      <c r="Z13" s="53">
        <f t="shared" si="9"/>
        <v>0</v>
      </c>
      <c r="AA13" s="189">
        <f t="shared" si="10"/>
        <v>0</v>
      </c>
      <c r="AB13" s="90">
        <v>30</v>
      </c>
      <c r="AC13" s="52">
        <v>30</v>
      </c>
      <c r="AD13" s="52">
        <v>0</v>
      </c>
      <c r="AE13" s="97">
        <f t="shared" si="11"/>
        <v>0</v>
      </c>
      <c r="AF13" s="98">
        <f t="shared" si="0"/>
        <v>30</v>
      </c>
      <c r="AG13" s="191">
        <v>2</v>
      </c>
      <c r="AH13" s="52">
        <v>0</v>
      </c>
      <c r="AI13" s="52">
        <v>0</v>
      </c>
      <c r="AJ13" s="48">
        <f t="shared" si="12"/>
        <v>2</v>
      </c>
      <c r="AK13" s="49">
        <f t="shared" si="13"/>
        <v>0</v>
      </c>
      <c r="AL13" s="90">
        <v>0</v>
      </c>
      <c r="AM13" s="52">
        <v>0</v>
      </c>
      <c r="AN13" s="52">
        <v>0</v>
      </c>
      <c r="AO13" s="48">
        <f t="shared" si="14"/>
        <v>0</v>
      </c>
      <c r="AP13" s="236">
        <f t="shared" si="15"/>
        <v>0</v>
      </c>
      <c r="AQ13" s="90">
        <v>2</v>
      </c>
      <c r="AR13" s="52">
        <v>0</v>
      </c>
      <c r="AS13" s="52">
        <v>0</v>
      </c>
      <c r="AT13" s="48">
        <f t="shared" si="16"/>
        <v>2</v>
      </c>
      <c r="AU13" s="38">
        <f t="shared" si="17"/>
        <v>0</v>
      </c>
      <c r="AV13" s="90">
        <v>0</v>
      </c>
      <c r="AW13" s="52">
        <v>0</v>
      </c>
      <c r="AX13" s="52">
        <v>0</v>
      </c>
      <c r="AY13" s="48">
        <f t="shared" si="18"/>
        <v>0</v>
      </c>
      <c r="AZ13" s="42">
        <f t="shared" si="19"/>
        <v>0</v>
      </c>
      <c r="BA13" s="90">
        <v>0</v>
      </c>
      <c r="BB13" s="52">
        <v>0</v>
      </c>
      <c r="BC13" s="52">
        <v>0</v>
      </c>
      <c r="BD13" s="48">
        <f t="shared" si="20"/>
        <v>0</v>
      </c>
      <c r="BE13" s="38">
        <f t="shared" si="21"/>
        <v>0</v>
      </c>
      <c r="BF13" s="90">
        <v>0</v>
      </c>
      <c r="BG13" s="52">
        <v>0</v>
      </c>
      <c r="BH13" s="52">
        <v>0</v>
      </c>
      <c r="BI13" s="48">
        <f t="shared" si="22"/>
        <v>0</v>
      </c>
      <c r="BJ13" s="38">
        <f t="shared" si="23"/>
        <v>0</v>
      </c>
    </row>
    <row r="14" spans="1:62" ht="13" x14ac:dyDescent="0.2">
      <c r="A14" s="8" t="s">
        <v>9</v>
      </c>
      <c r="B14" s="7"/>
      <c r="C14" s="90">
        <v>8</v>
      </c>
      <c r="D14" s="52">
        <v>8</v>
      </c>
      <c r="E14" s="52">
        <v>0</v>
      </c>
      <c r="F14" s="92">
        <f t="shared" si="1"/>
        <v>0</v>
      </c>
      <c r="G14" s="183">
        <f t="shared" si="2"/>
        <v>8</v>
      </c>
      <c r="H14" s="90">
        <v>17</v>
      </c>
      <c r="I14" s="52">
        <v>17</v>
      </c>
      <c r="J14" s="52">
        <v>0</v>
      </c>
      <c r="K14" s="92">
        <f t="shared" si="3"/>
        <v>0</v>
      </c>
      <c r="L14" s="187">
        <f t="shared" si="4"/>
        <v>17</v>
      </c>
      <c r="M14" s="90">
        <v>0</v>
      </c>
      <c r="N14" s="52">
        <v>0</v>
      </c>
      <c r="O14" s="52">
        <v>0</v>
      </c>
      <c r="P14" s="94">
        <f t="shared" si="5"/>
        <v>0</v>
      </c>
      <c r="Q14" s="99">
        <f t="shared" si="6"/>
        <v>0</v>
      </c>
      <c r="R14" s="90">
        <v>0</v>
      </c>
      <c r="S14" s="52">
        <v>0</v>
      </c>
      <c r="T14" s="52">
        <v>0</v>
      </c>
      <c r="U14" s="48">
        <f t="shared" si="7"/>
        <v>0</v>
      </c>
      <c r="V14" s="38">
        <f t="shared" si="8"/>
        <v>0</v>
      </c>
      <c r="W14" s="90">
        <v>0</v>
      </c>
      <c r="X14" s="52">
        <v>0</v>
      </c>
      <c r="Y14" s="52">
        <v>0</v>
      </c>
      <c r="Z14" s="53">
        <f t="shared" si="9"/>
        <v>0</v>
      </c>
      <c r="AA14" s="189">
        <f t="shared" si="10"/>
        <v>0</v>
      </c>
      <c r="AB14" s="90">
        <v>40</v>
      </c>
      <c r="AC14" s="52">
        <v>40</v>
      </c>
      <c r="AD14" s="52">
        <v>0</v>
      </c>
      <c r="AE14" s="97">
        <f t="shared" si="11"/>
        <v>0</v>
      </c>
      <c r="AF14" s="98">
        <f t="shared" si="0"/>
        <v>40</v>
      </c>
      <c r="AG14" s="191">
        <v>3</v>
      </c>
      <c r="AH14" s="52">
        <v>3</v>
      </c>
      <c r="AI14" s="52">
        <v>0</v>
      </c>
      <c r="AJ14" s="48">
        <f t="shared" si="12"/>
        <v>0</v>
      </c>
      <c r="AK14" s="49">
        <f t="shared" si="13"/>
        <v>3</v>
      </c>
      <c r="AL14" s="90">
        <v>0</v>
      </c>
      <c r="AM14" s="52">
        <v>0</v>
      </c>
      <c r="AN14" s="52">
        <v>0</v>
      </c>
      <c r="AO14" s="48">
        <f t="shared" si="14"/>
        <v>0</v>
      </c>
      <c r="AP14" s="236">
        <f t="shared" si="15"/>
        <v>0</v>
      </c>
      <c r="AQ14" s="90">
        <v>2</v>
      </c>
      <c r="AR14" s="52">
        <v>2</v>
      </c>
      <c r="AS14" s="52">
        <v>0</v>
      </c>
      <c r="AT14" s="48">
        <f t="shared" si="16"/>
        <v>0</v>
      </c>
      <c r="AU14" s="38">
        <f t="shared" si="17"/>
        <v>2</v>
      </c>
      <c r="AV14" s="90">
        <v>0</v>
      </c>
      <c r="AW14" s="52">
        <v>0</v>
      </c>
      <c r="AX14" s="52">
        <v>0</v>
      </c>
      <c r="AY14" s="48">
        <f t="shared" si="18"/>
        <v>0</v>
      </c>
      <c r="AZ14" s="42">
        <f t="shared" si="19"/>
        <v>0</v>
      </c>
      <c r="BA14" s="90">
        <v>0</v>
      </c>
      <c r="BB14" s="52">
        <v>0</v>
      </c>
      <c r="BC14" s="52">
        <v>0</v>
      </c>
      <c r="BD14" s="48">
        <f t="shared" si="20"/>
        <v>0</v>
      </c>
      <c r="BE14" s="38">
        <f t="shared" si="21"/>
        <v>0</v>
      </c>
      <c r="BF14" s="90">
        <v>0</v>
      </c>
      <c r="BG14" s="52">
        <v>0</v>
      </c>
      <c r="BH14" s="52">
        <v>0</v>
      </c>
      <c r="BI14" s="48">
        <f t="shared" si="22"/>
        <v>0</v>
      </c>
      <c r="BJ14" s="38">
        <f t="shared" si="23"/>
        <v>0</v>
      </c>
    </row>
    <row r="15" spans="1:62" ht="13" x14ac:dyDescent="0.2">
      <c r="A15" s="8" t="s">
        <v>10</v>
      </c>
      <c r="B15" s="7"/>
      <c r="C15" s="90">
        <v>8</v>
      </c>
      <c r="D15" s="52">
        <v>8</v>
      </c>
      <c r="E15" s="52">
        <v>0</v>
      </c>
      <c r="F15" s="92">
        <f t="shared" si="1"/>
        <v>0</v>
      </c>
      <c r="G15" s="183">
        <f t="shared" si="2"/>
        <v>8</v>
      </c>
      <c r="H15" s="90">
        <v>17</v>
      </c>
      <c r="I15" s="52">
        <v>17</v>
      </c>
      <c r="J15" s="52">
        <v>0</v>
      </c>
      <c r="K15" s="92">
        <f t="shared" si="3"/>
        <v>0</v>
      </c>
      <c r="L15" s="187">
        <f t="shared" si="4"/>
        <v>17</v>
      </c>
      <c r="M15" s="90">
        <v>0</v>
      </c>
      <c r="N15" s="52">
        <v>0</v>
      </c>
      <c r="O15" s="52">
        <v>0</v>
      </c>
      <c r="P15" s="94">
        <f t="shared" si="5"/>
        <v>0</v>
      </c>
      <c r="Q15" s="99">
        <f t="shared" si="6"/>
        <v>0</v>
      </c>
      <c r="R15" s="90">
        <v>0</v>
      </c>
      <c r="S15" s="52">
        <v>0</v>
      </c>
      <c r="T15" s="52">
        <v>0</v>
      </c>
      <c r="U15" s="48">
        <f t="shared" si="7"/>
        <v>0</v>
      </c>
      <c r="V15" s="38">
        <f t="shared" si="8"/>
        <v>0</v>
      </c>
      <c r="W15" s="90">
        <v>0</v>
      </c>
      <c r="X15" s="52">
        <v>0</v>
      </c>
      <c r="Y15" s="52">
        <v>0</v>
      </c>
      <c r="Z15" s="53">
        <f t="shared" si="9"/>
        <v>0</v>
      </c>
      <c r="AA15" s="189">
        <f t="shared" si="10"/>
        <v>0</v>
      </c>
      <c r="AB15" s="90">
        <v>40</v>
      </c>
      <c r="AC15" s="52">
        <v>40</v>
      </c>
      <c r="AD15" s="52">
        <v>0</v>
      </c>
      <c r="AE15" s="97">
        <f t="shared" si="11"/>
        <v>0</v>
      </c>
      <c r="AF15" s="98">
        <f t="shared" si="0"/>
        <v>40</v>
      </c>
      <c r="AG15" s="191">
        <v>3</v>
      </c>
      <c r="AH15" s="52">
        <v>3</v>
      </c>
      <c r="AI15" s="52">
        <v>0</v>
      </c>
      <c r="AJ15" s="48">
        <f t="shared" si="12"/>
        <v>0</v>
      </c>
      <c r="AK15" s="49">
        <f t="shared" si="13"/>
        <v>3</v>
      </c>
      <c r="AL15" s="90">
        <v>0</v>
      </c>
      <c r="AM15" s="52">
        <v>0</v>
      </c>
      <c r="AN15" s="52">
        <v>0</v>
      </c>
      <c r="AO15" s="48">
        <f t="shared" si="14"/>
        <v>0</v>
      </c>
      <c r="AP15" s="236">
        <f t="shared" si="15"/>
        <v>0</v>
      </c>
      <c r="AQ15" s="90">
        <v>2</v>
      </c>
      <c r="AR15" s="52">
        <v>0</v>
      </c>
      <c r="AS15" s="52">
        <v>0</v>
      </c>
      <c r="AT15" s="48">
        <f t="shared" si="16"/>
        <v>2</v>
      </c>
      <c r="AU15" s="38">
        <f t="shared" si="17"/>
        <v>0</v>
      </c>
      <c r="AV15" s="90">
        <v>0</v>
      </c>
      <c r="AW15" s="52">
        <v>0</v>
      </c>
      <c r="AX15" s="52">
        <v>0</v>
      </c>
      <c r="AY15" s="48">
        <f t="shared" si="18"/>
        <v>0</v>
      </c>
      <c r="AZ15" s="42">
        <f t="shared" si="19"/>
        <v>0</v>
      </c>
      <c r="BA15" s="90">
        <v>0</v>
      </c>
      <c r="BB15" s="52">
        <v>0</v>
      </c>
      <c r="BC15" s="52">
        <v>0</v>
      </c>
      <c r="BD15" s="48">
        <f t="shared" si="20"/>
        <v>0</v>
      </c>
      <c r="BE15" s="38">
        <f t="shared" si="21"/>
        <v>0</v>
      </c>
      <c r="BF15" s="90">
        <v>0</v>
      </c>
      <c r="BG15" s="52">
        <v>0</v>
      </c>
      <c r="BH15" s="52">
        <v>0</v>
      </c>
      <c r="BI15" s="48">
        <f t="shared" si="22"/>
        <v>0</v>
      </c>
      <c r="BJ15" s="38">
        <f t="shared" si="23"/>
        <v>0</v>
      </c>
    </row>
    <row r="16" spans="1:62" ht="13" x14ac:dyDescent="0.2">
      <c r="A16" s="8" t="s">
        <v>11</v>
      </c>
      <c r="B16" s="7"/>
      <c r="C16" s="90">
        <v>8</v>
      </c>
      <c r="D16" s="52">
        <v>8</v>
      </c>
      <c r="E16" s="52">
        <v>0</v>
      </c>
      <c r="F16" s="92">
        <f t="shared" si="1"/>
        <v>0</v>
      </c>
      <c r="G16" s="183">
        <f t="shared" si="2"/>
        <v>8</v>
      </c>
      <c r="H16" s="90">
        <v>17</v>
      </c>
      <c r="I16" s="52">
        <v>17</v>
      </c>
      <c r="J16" s="52">
        <v>0</v>
      </c>
      <c r="K16" s="92">
        <f t="shared" si="3"/>
        <v>0</v>
      </c>
      <c r="L16" s="187">
        <f t="shared" si="4"/>
        <v>17</v>
      </c>
      <c r="M16" s="90">
        <v>0</v>
      </c>
      <c r="N16" s="52">
        <v>0</v>
      </c>
      <c r="O16" s="52">
        <v>0</v>
      </c>
      <c r="P16" s="94">
        <f t="shared" si="5"/>
        <v>0</v>
      </c>
      <c r="Q16" s="99">
        <f t="shared" si="6"/>
        <v>0</v>
      </c>
      <c r="R16" s="90">
        <v>0</v>
      </c>
      <c r="S16" s="52">
        <v>0</v>
      </c>
      <c r="T16" s="52">
        <v>0</v>
      </c>
      <c r="U16" s="48">
        <f t="shared" si="7"/>
        <v>0</v>
      </c>
      <c r="V16" s="38">
        <f t="shared" si="8"/>
        <v>0</v>
      </c>
      <c r="W16" s="90">
        <v>0</v>
      </c>
      <c r="X16" s="52">
        <v>0</v>
      </c>
      <c r="Y16" s="52">
        <v>0</v>
      </c>
      <c r="Z16" s="53">
        <f t="shared" si="9"/>
        <v>0</v>
      </c>
      <c r="AA16" s="189">
        <f t="shared" si="10"/>
        <v>0</v>
      </c>
      <c r="AB16" s="90">
        <v>40</v>
      </c>
      <c r="AC16" s="52">
        <v>7</v>
      </c>
      <c r="AD16" s="52">
        <v>33</v>
      </c>
      <c r="AE16" s="97">
        <f t="shared" si="11"/>
        <v>0</v>
      </c>
      <c r="AF16" s="98">
        <f t="shared" si="0"/>
        <v>40</v>
      </c>
      <c r="AG16" s="191">
        <v>3</v>
      </c>
      <c r="AH16" s="52">
        <v>3</v>
      </c>
      <c r="AI16" s="52">
        <v>0</v>
      </c>
      <c r="AJ16" s="48">
        <f t="shared" si="12"/>
        <v>0</v>
      </c>
      <c r="AK16" s="49">
        <f t="shared" si="13"/>
        <v>3</v>
      </c>
      <c r="AL16" s="90">
        <v>0</v>
      </c>
      <c r="AM16" s="52">
        <v>0</v>
      </c>
      <c r="AN16" s="52">
        <v>0</v>
      </c>
      <c r="AO16" s="48">
        <f t="shared" si="14"/>
        <v>0</v>
      </c>
      <c r="AP16" s="236">
        <f t="shared" si="15"/>
        <v>0</v>
      </c>
      <c r="AQ16" s="90">
        <v>2</v>
      </c>
      <c r="AR16" s="52">
        <v>2</v>
      </c>
      <c r="AS16" s="52">
        <v>0</v>
      </c>
      <c r="AT16" s="48">
        <f t="shared" si="16"/>
        <v>0</v>
      </c>
      <c r="AU16" s="38">
        <f t="shared" si="17"/>
        <v>2</v>
      </c>
      <c r="AV16" s="90">
        <v>0</v>
      </c>
      <c r="AW16" s="52">
        <v>0</v>
      </c>
      <c r="AX16" s="52">
        <v>0</v>
      </c>
      <c r="AY16" s="48">
        <f t="shared" si="18"/>
        <v>0</v>
      </c>
      <c r="AZ16" s="42">
        <f t="shared" si="19"/>
        <v>0</v>
      </c>
      <c r="BA16" s="90">
        <v>0</v>
      </c>
      <c r="BB16" s="52">
        <v>0</v>
      </c>
      <c r="BC16" s="52">
        <v>0</v>
      </c>
      <c r="BD16" s="48">
        <f t="shared" si="20"/>
        <v>0</v>
      </c>
      <c r="BE16" s="38">
        <f t="shared" si="21"/>
        <v>0</v>
      </c>
      <c r="BF16" s="90">
        <v>0</v>
      </c>
      <c r="BG16" s="52">
        <v>0</v>
      </c>
      <c r="BH16" s="52">
        <v>0</v>
      </c>
      <c r="BI16" s="48">
        <f t="shared" si="22"/>
        <v>0</v>
      </c>
      <c r="BJ16" s="38">
        <f t="shared" si="23"/>
        <v>0</v>
      </c>
    </row>
    <row r="17" spans="1:62" ht="13" x14ac:dyDescent="0.2">
      <c r="A17" s="8" t="s">
        <v>12</v>
      </c>
      <c r="B17" s="7"/>
      <c r="C17" s="90">
        <v>5</v>
      </c>
      <c r="D17" s="52">
        <v>0</v>
      </c>
      <c r="E17" s="52">
        <v>0</v>
      </c>
      <c r="F17" s="92">
        <f t="shared" si="1"/>
        <v>5</v>
      </c>
      <c r="G17" s="183">
        <f t="shared" si="2"/>
        <v>0</v>
      </c>
      <c r="H17" s="90">
        <v>7</v>
      </c>
      <c r="I17" s="52">
        <v>0</v>
      </c>
      <c r="J17" s="52">
        <v>0</v>
      </c>
      <c r="K17" s="92">
        <f t="shared" si="3"/>
        <v>7</v>
      </c>
      <c r="L17" s="187">
        <f t="shared" si="4"/>
        <v>0</v>
      </c>
      <c r="M17" s="90">
        <v>0</v>
      </c>
      <c r="N17" s="52">
        <v>0</v>
      </c>
      <c r="O17" s="52">
        <v>0</v>
      </c>
      <c r="P17" s="94">
        <f t="shared" si="5"/>
        <v>0</v>
      </c>
      <c r="Q17" s="99">
        <f t="shared" si="6"/>
        <v>0</v>
      </c>
      <c r="R17" s="90">
        <v>0</v>
      </c>
      <c r="S17" s="52">
        <v>0</v>
      </c>
      <c r="T17" s="52">
        <v>0</v>
      </c>
      <c r="U17" s="48">
        <f t="shared" si="7"/>
        <v>0</v>
      </c>
      <c r="V17" s="38">
        <f t="shared" si="8"/>
        <v>0</v>
      </c>
      <c r="W17" s="90">
        <v>0</v>
      </c>
      <c r="X17" s="52">
        <v>0</v>
      </c>
      <c r="Y17" s="52">
        <v>0</v>
      </c>
      <c r="Z17" s="53">
        <f t="shared" si="9"/>
        <v>0</v>
      </c>
      <c r="AA17" s="189">
        <f t="shared" si="10"/>
        <v>0</v>
      </c>
      <c r="AB17" s="90">
        <v>25</v>
      </c>
      <c r="AC17" s="52">
        <v>0</v>
      </c>
      <c r="AD17" s="52">
        <v>0</v>
      </c>
      <c r="AE17" s="97">
        <f t="shared" si="11"/>
        <v>25</v>
      </c>
      <c r="AF17" s="98">
        <f t="shared" si="0"/>
        <v>0</v>
      </c>
      <c r="AG17" s="191">
        <v>2</v>
      </c>
      <c r="AH17" s="52">
        <v>2</v>
      </c>
      <c r="AI17" s="52">
        <v>0</v>
      </c>
      <c r="AJ17" s="48">
        <f t="shared" si="12"/>
        <v>0</v>
      </c>
      <c r="AK17" s="49">
        <f t="shared" si="13"/>
        <v>2</v>
      </c>
      <c r="AL17" s="90">
        <v>0</v>
      </c>
      <c r="AM17" s="52">
        <v>0</v>
      </c>
      <c r="AN17" s="52">
        <v>0</v>
      </c>
      <c r="AO17" s="48">
        <f t="shared" si="14"/>
        <v>0</v>
      </c>
      <c r="AP17" s="236">
        <f t="shared" si="15"/>
        <v>0</v>
      </c>
      <c r="AQ17" s="90">
        <v>1</v>
      </c>
      <c r="AR17" s="52">
        <v>1</v>
      </c>
      <c r="AS17" s="52">
        <v>0</v>
      </c>
      <c r="AT17" s="48">
        <f t="shared" si="16"/>
        <v>0</v>
      </c>
      <c r="AU17" s="38">
        <f t="shared" si="17"/>
        <v>1</v>
      </c>
      <c r="AV17" s="90">
        <v>0</v>
      </c>
      <c r="AW17" s="52">
        <v>0</v>
      </c>
      <c r="AX17" s="52">
        <v>0</v>
      </c>
      <c r="AY17" s="48">
        <f t="shared" si="18"/>
        <v>0</v>
      </c>
      <c r="AZ17" s="42">
        <f t="shared" si="19"/>
        <v>0</v>
      </c>
      <c r="BA17" s="90">
        <v>0</v>
      </c>
      <c r="BB17" s="52">
        <v>0</v>
      </c>
      <c r="BC17" s="52">
        <v>0</v>
      </c>
      <c r="BD17" s="48">
        <f t="shared" si="20"/>
        <v>0</v>
      </c>
      <c r="BE17" s="38">
        <f t="shared" si="21"/>
        <v>0</v>
      </c>
      <c r="BF17" s="90">
        <v>0</v>
      </c>
      <c r="BG17" s="52">
        <v>0</v>
      </c>
      <c r="BH17" s="52">
        <v>0</v>
      </c>
      <c r="BI17" s="48">
        <f t="shared" si="22"/>
        <v>0</v>
      </c>
      <c r="BJ17" s="38">
        <f t="shared" si="23"/>
        <v>0</v>
      </c>
    </row>
    <row r="18" spans="1:62" ht="13" x14ac:dyDescent="0.2">
      <c r="A18" s="8" t="s">
        <v>29</v>
      </c>
      <c r="B18" s="7"/>
      <c r="C18" s="90">
        <v>12</v>
      </c>
      <c r="D18" s="52">
        <v>12</v>
      </c>
      <c r="E18" s="52">
        <v>0</v>
      </c>
      <c r="F18" s="92">
        <f t="shared" si="1"/>
        <v>0</v>
      </c>
      <c r="G18" s="183">
        <f t="shared" si="2"/>
        <v>12</v>
      </c>
      <c r="H18" s="90">
        <v>20</v>
      </c>
      <c r="I18" s="52">
        <v>20</v>
      </c>
      <c r="J18" s="52">
        <v>0</v>
      </c>
      <c r="K18" s="92">
        <f t="shared" si="3"/>
        <v>0</v>
      </c>
      <c r="L18" s="187">
        <f t="shared" si="4"/>
        <v>20</v>
      </c>
      <c r="M18" s="90">
        <v>0</v>
      </c>
      <c r="N18" s="52">
        <v>0</v>
      </c>
      <c r="O18" s="52">
        <v>0</v>
      </c>
      <c r="P18" s="94">
        <f t="shared" si="5"/>
        <v>0</v>
      </c>
      <c r="Q18" s="99">
        <f t="shared" si="6"/>
        <v>0</v>
      </c>
      <c r="R18" s="90">
        <v>0</v>
      </c>
      <c r="S18" s="52">
        <v>0</v>
      </c>
      <c r="T18" s="52">
        <v>0</v>
      </c>
      <c r="U18" s="48">
        <f t="shared" si="7"/>
        <v>0</v>
      </c>
      <c r="V18" s="38">
        <f t="shared" si="8"/>
        <v>0</v>
      </c>
      <c r="W18" s="90">
        <v>0</v>
      </c>
      <c r="X18" s="52">
        <v>0</v>
      </c>
      <c r="Y18" s="52">
        <v>0</v>
      </c>
      <c r="Z18" s="53">
        <f t="shared" si="9"/>
        <v>0</v>
      </c>
      <c r="AA18" s="189">
        <f t="shared" si="10"/>
        <v>0</v>
      </c>
      <c r="AB18" s="90">
        <v>10</v>
      </c>
      <c r="AC18" s="52">
        <v>10</v>
      </c>
      <c r="AD18" s="52">
        <v>0</v>
      </c>
      <c r="AE18" s="97">
        <f t="shared" si="11"/>
        <v>0</v>
      </c>
      <c r="AF18" s="98">
        <f t="shared" si="0"/>
        <v>10</v>
      </c>
      <c r="AG18" s="191">
        <v>5</v>
      </c>
      <c r="AH18" s="52">
        <v>5</v>
      </c>
      <c r="AI18" s="52">
        <v>0</v>
      </c>
      <c r="AJ18" s="48">
        <f t="shared" si="12"/>
        <v>0</v>
      </c>
      <c r="AK18" s="49">
        <f t="shared" si="13"/>
        <v>5</v>
      </c>
      <c r="AL18" s="90">
        <v>0</v>
      </c>
      <c r="AM18" s="52">
        <v>0</v>
      </c>
      <c r="AN18" s="52">
        <v>0</v>
      </c>
      <c r="AO18" s="48">
        <f t="shared" si="14"/>
        <v>0</v>
      </c>
      <c r="AP18" s="236">
        <f t="shared" si="15"/>
        <v>0</v>
      </c>
      <c r="AQ18" s="90">
        <v>2</v>
      </c>
      <c r="AR18" s="52">
        <v>2</v>
      </c>
      <c r="AS18" s="52">
        <v>0</v>
      </c>
      <c r="AT18" s="48">
        <f t="shared" si="16"/>
        <v>0</v>
      </c>
      <c r="AU18" s="38">
        <f t="shared" si="17"/>
        <v>2</v>
      </c>
      <c r="AV18" s="90">
        <v>0</v>
      </c>
      <c r="AW18" s="52">
        <v>0</v>
      </c>
      <c r="AX18" s="52">
        <v>0</v>
      </c>
      <c r="AY18" s="48">
        <f t="shared" si="18"/>
        <v>0</v>
      </c>
      <c r="AZ18" s="42">
        <f t="shared" si="19"/>
        <v>0</v>
      </c>
      <c r="BA18" s="90">
        <v>0</v>
      </c>
      <c r="BB18" s="52">
        <v>0</v>
      </c>
      <c r="BC18" s="52">
        <v>0</v>
      </c>
      <c r="BD18" s="48">
        <f t="shared" si="20"/>
        <v>0</v>
      </c>
      <c r="BE18" s="38">
        <f t="shared" si="21"/>
        <v>0</v>
      </c>
      <c r="BF18" s="90">
        <v>0</v>
      </c>
      <c r="BG18" s="52">
        <v>0</v>
      </c>
      <c r="BH18" s="52">
        <v>0</v>
      </c>
      <c r="BI18" s="48">
        <f t="shared" si="22"/>
        <v>0</v>
      </c>
      <c r="BJ18" s="38">
        <f t="shared" si="23"/>
        <v>0</v>
      </c>
    </row>
    <row r="19" spans="1:62" ht="13" x14ac:dyDescent="0.2">
      <c r="A19" s="8" t="s">
        <v>30</v>
      </c>
      <c r="B19" s="7"/>
      <c r="C19" s="90">
        <v>0</v>
      </c>
      <c r="D19" s="52">
        <v>0</v>
      </c>
      <c r="E19" s="52">
        <v>0</v>
      </c>
      <c r="F19" s="92">
        <f t="shared" si="1"/>
        <v>0</v>
      </c>
      <c r="G19" s="183">
        <f t="shared" si="2"/>
        <v>0</v>
      </c>
      <c r="H19" s="90">
        <v>0</v>
      </c>
      <c r="I19" s="52">
        <v>0</v>
      </c>
      <c r="J19" s="52">
        <v>0</v>
      </c>
      <c r="K19" s="92">
        <f t="shared" si="3"/>
        <v>0</v>
      </c>
      <c r="L19" s="187">
        <f t="shared" si="4"/>
        <v>0</v>
      </c>
      <c r="M19" s="90">
        <v>0</v>
      </c>
      <c r="N19" s="52">
        <v>0</v>
      </c>
      <c r="O19" s="52">
        <v>0</v>
      </c>
      <c r="P19" s="94">
        <f t="shared" si="5"/>
        <v>0</v>
      </c>
      <c r="Q19" s="99">
        <f t="shared" si="6"/>
        <v>0</v>
      </c>
      <c r="R19" s="90">
        <v>0</v>
      </c>
      <c r="S19" s="52">
        <v>0</v>
      </c>
      <c r="T19" s="52">
        <v>0</v>
      </c>
      <c r="U19" s="48">
        <f t="shared" si="7"/>
        <v>0</v>
      </c>
      <c r="V19" s="38">
        <f t="shared" si="8"/>
        <v>0</v>
      </c>
      <c r="W19" s="90">
        <v>0</v>
      </c>
      <c r="X19" s="52">
        <v>0</v>
      </c>
      <c r="Y19" s="52">
        <v>0</v>
      </c>
      <c r="Z19" s="53">
        <f t="shared" si="9"/>
        <v>0</v>
      </c>
      <c r="AA19" s="189">
        <f t="shared" si="10"/>
        <v>0</v>
      </c>
      <c r="AB19" s="90">
        <v>0</v>
      </c>
      <c r="AC19" s="52">
        <v>0</v>
      </c>
      <c r="AD19" s="52">
        <v>0</v>
      </c>
      <c r="AE19" s="97">
        <f t="shared" si="11"/>
        <v>0</v>
      </c>
      <c r="AF19" s="98">
        <f t="shared" si="0"/>
        <v>0</v>
      </c>
      <c r="AG19" s="191">
        <v>0</v>
      </c>
      <c r="AH19" s="52">
        <v>0</v>
      </c>
      <c r="AI19" s="52">
        <v>0</v>
      </c>
      <c r="AJ19" s="48">
        <f t="shared" si="12"/>
        <v>0</v>
      </c>
      <c r="AK19" s="49">
        <f t="shared" si="13"/>
        <v>0</v>
      </c>
      <c r="AL19" s="90">
        <v>0</v>
      </c>
      <c r="AM19" s="52">
        <v>0</v>
      </c>
      <c r="AN19" s="52">
        <v>0</v>
      </c>
      <c r="AO19" s="48">
        <f t="shared" si="14"/>
        <v>0</v>
      </c>
      <c r="AP19" s="236">
        <f t="shared" si="15"/>
        <v>0</v>
      </c>
      <c r="AQ19" s="90">
        <v>0</v>
      </c>
      <c r="AR19" s="52">
        <v>0</v>
      </c>
      <c r="AS19" s="52">
        <v>0</v>
      </c>
      <c r="AT19" s="48">
        <f t="shared" si="16"/>
        <v>0</v>
      </c>
      <c r="AU19" s="38">
        <f t="shared" si="17"/>
        <v>0</v>
      </c>
      <c r="AV19" s="90">
        <v>0</v>
      </c>
      <c r="AW19" s="52">
        <v>0</v>
      </c>
      <c r="AX19" s="52">
        <v>0</v>
      </c>
      <c r="AY19" s="48">
        <f t="shared" si="18"/>
        <v>0</v>
      </c>
      <c r="AZ19" s="42">
        <f t="shared" si="19"/>
        <v>0</v>
      </c>
      <c r="BA19" s="90">
        <v>0</v>
      </c>
      <c r="BB19" s="52">
        <v>0</v>
      </c>
      <c r="BC19" s="52">
        <v>0</v>
      </c>
      <c r="BD19" s="48">
        <f t="shared" si="20"/>
        <v>0</v>
      </c>
      <c r="BE19" s="38">
        <f t="shared" si="21"/>
        <v>0</v>
      </c>
      <c r="BF19" s="90">
        <v>0</v>
      </c>
      <c r="BG19" s="52">
        <v>0</v>
      </c>
      <c r="BH19" s="52">
        <v>0</v>
      </c>
      <c r="BI19" s="48">
        <f t="shared" si="22"/>
        <v>0</v>
      </c>
      <c r="BJ19" s="38">
        <f t="shared" si="23"/>
        <v>0</v>
      </c>
    </row>
    <row r="20" spans="1:62" ht="13" x14ac:dyDescent="0.2">
      <c r="A20" s="8" t="s">
        <v>43</v>
      </c>
      <c r="B20" s="7"/>
      <c r="C20" s="90">
        <v>0</v>
      </c>
      <c r="D20" s="52">
        <v>0</v>
      </c>
      <c r="E20" s="52">
        <v>0</v>
      </c>
      <c r="F20" s="92">
        <v>0</v>
      </c>
      <c r="G20" s="183">
        <v>0</v>
      </c>
      <c r="H20" s="90">
        <v>0</v>
      </c>
      <c r="I20" s="52">
        <v>0</v>
      </c>
      <c r="J20" s="52">
        <v>0</v>
      </c>
      <c r="K20" s="92">
        <v>0</v>
      </c>
      <c r="L20" s="187">
        <v>0</v>
      </c>
      <c r="M20" s="90">
        <v>0</v>
      </c>
      <c r="N20" s="52">
        <v>0</v>
      </c>
      <c r="O20" s="52">
        <v>0</v>
      </c>
      <c r="P20" s="94">
        <f t="shared" si="5"/>
        <v>0</v>
      </c>
      <c r="Q20" s="99">
        <f t="shared" si="6"/>
        <v>0</v>
      </c>
      <c r="R20" s="90">
        <v>0</v>
      </c>
      <c r="S20" s="52">
        <v>0</v>
      </c>
      <c r="T20" s="52">
        <v>0</v>
      </c>
      <c r="U20" s="48">
        <v>0</v>
      </c>
      <c r="V20" s="38">
        <v>0</v>
      </c>
      <c r="W20" s="90">
        <v>0</v>
      </c>
      <c r="X20" s="52">
        <v>0</v>
      </c>
      <c r="Y20" s="52">
        <v>0</v>
      </c>
      <c r="Z20" s="53">
        <v>0</v>
      </c>
      <c r="AA20" s="189">
        <v>0</v>
      </c>
      <c r="AB20" s="90">
        <v>20</v>
      </c>
      <c r="AC20" s="52">
        <v>20</v>
      </c>
      <c r="AD20" s="52">
        <v>0</v>
      </c>
      <c r="AE20" s="97">
        <f t="shared" si="11"/>
        <v>0</v>
      </c>
      <c r="AF20" s="98">
        <f t="shared" si="0"/>
        <v>20</v>
      </c>
      <c r="AG20" s="191">
        <v>0</v>
      </c>
      <c r="AH20" s="52">
        <v>0</v>
      </c>
      <c r="AI20" s="52">
        <v>0</v>
      </c>
      <c r="AJ20" s="48">
        <v>0</v>
      </c>
      <c r="AK20" s="49">
        <v>0</v>
      </c>
      <c r="AL20" s="90">
        <v>0</v>
      </c>
      <c r="AM20" s="52">
        <v>0</v>
      </c>
      <c r="AN20" s="52">
        <v>0</v>
      </c>
      <c r="AO20" s="48">
        <v>0</v>
      </c>
      <c r="AP20" s="236">
        <v>0</v>
      </c>
      <c r="AQ20" s="90">
        <v>0</v>
      </c>
      <c r="AR20" s="52">
        <v>0</v>
      </c>
      <c r="AS20" s="52">
        <v>0</v>
      </c>
      <c r="AT20" s="48">
        <v>0</v>
      </c>
      <c r="AU20" s="38">
        <v>0</v>
      </c>
      <c r="AV20" s="90">
        <v>0</v>
      </c>
      <c r="AW20" s="52">
        <v>0</v>
      </c>
      <c r="AX20" s="52">
        <v>0</v>
      </c>
      <c r="AY20" s="48">
        <v>0</v>
      </c>
      <c r="AZ20" s="42">
        <v>0</v>
      </c>
      <c r="BA20" s="90">
        <v>0</v>
      </c>
      <c r="BB20" s="52">
        <v>0</v>
      </c>
      <c r="BC20" s="52">
        <v>0</v>
      </c>
      <c r="BD20" s="48">
        <v>0</v>
      </c>
      <c r="BE20" s="38">
        <v>0</v>
      </c>
      <c r="BF20" s="90">
        <v>0</v>
      </c>
      <c r="BG20" s="52">
        <v>0</v>
      </c>
      <c r="BH20" s="52">
        <v>0</v>
      </c>
      <c r="BI20" s="48">
        <v>0</v>
      </c>
      <c r="BJ20" s="38">
        <v>0</v>
      </c>
    </row>
    <row r="21" spans="1:62" ht="13" x14ac:dyDescent="0.2">
      <c r="A21" s="8" t="s">
        <v>13</v>
      </c>
      <c r="B21" s="7"/>
      <c r="C21" s="90">
        <v>15</v>
      </c>
      <c r="D21" s="52">
        <v>15</v>
      </c>
      <c r="E21" s="52">
        <v>0</v>
      </c>
      <c r="F21" s="92">
        <f t="shared" si="1"/>
        <v>0</v>
      </c>
      <c r="G21" s="183">
        <f t="shared" si="2"/>
        <v>15</v>
      </c>
      <c r="H21" s="90">
        <v>26</v>
      </c>
      <c r="I21" s="52">
        <v>26</v>
      </c>
      <c r="J21" s="52">
        <v>0</v>
      </c>
      <c r="K21" s="92">
        <f t="shared" si="3"/>
        <v>0</v>
      </c>
      <c r="L21" s="187">
        <f t="shared" si="4"/>
        <v>26</v>
      </c>
      <c r="M21" s="90">
        <v>0</v>
      </c>
      <c r="N21" s="52">
        <v>0</v>
      </c>
      <c r="O21" s="52">
        <v>0</v>
      </c>
      <c r="P21" s="94">
        <f t="shared" si="5"/>
        <v>0</v>
      </c>
      <c r="Q21" s="99">
        <f t="shared" si="6"/>
        <v>0</v>
      </c>
      <c r="R21" s="90">
        <v>0</v>
      </c>
      <c r="S21" s="52">
        <v>0</v>
      </c>
      <c r="T21" s="52">
        <v>0</v>
      </c>
      <c r="U21" s="48">
        <f t="shared" si="7"/>
        <v>0</v>
      </c>
      <c r="V21" s="38">
        <f t="shared" si="8"/>
        <v>0</v>
      </c>
      <c r="W21" s="90">
        <v>0</v>
      </c>
      <c r="X21" s="52">
        <v>0</v>
      </c>
      <c r="Y21" s="52">
        <v>0</v>
      </c>
      <c r="Z21" s="53">
        <f t="shared" si="9"/>
        <v>0</v>
      </c>
      <c r="AA21" s="189">
        <f t="shared" si="10"/>
        <v>0</v>
      </c>
      <c r="AB21" s="90">
        <v>100</v>
      </c>
      <c r="AC21" s="52">
        <v>18</v>
      </c>
      <c r="AD21" s="52">
        <v>82</v>
      </c>
      <c r="AE21" s="97">
        <f t="shared" si="11"/>
        <v>0</v>
      </c>
      <c r="AF21" s="98">
        <f t="shared" si="0"/>
        <v>100</v>
      </c>
      <c r="AG21" s="191">
        <v>10</v>
      </c>
      <c r="AH21" s="52">
        <v>10</v>
      </c>
      <c r="AI21" s="52">
        <v>0</v>
      </c>
      <c r="AJ21" s="48">
        <f t="shared" si="12"/>
        <v>0</v>
      </c>
      <c r="AK21" s="49">
        <f t="shared" si="13"/>
        <v>10</v>
      </c>
      <c r="AL21" s="90">
        <v>0</v>
      </c>
      <c r="AM21" s="52">
        <v>0</v>
      </c>
      <c r="AN21" s="52">
        <v>0</v>
      </c>
      <c r="AO21" s="48">
        <f t="shared" ref="AO21:AO23" si="24">+AL21-AM21</f>
        <v>0</v>
      </c>
      <c r="AP21" s="236">
        <f t="shared" ref="AP21:AP23" si="25">+AL21-AO21</f>
        <v>0</v>
      </c>
      <c r="AQ21" s="90">
        <v>6</v>
      </c>
      <c r="AR21" s="52">
        <v>6</v>
      </c>
      <c r="AS21" s="52">
        <v>0</v>
      </c>
      <c r="AT21" s="48">
        <f t="shared" si="16"/>
        <v>0</v>
      </c>
      <c r="AU21" s="38">
        <f t="shared" si="17"/>
        <v>6</v>
      </c>
      <c r="AV21" s="90">
        <v>0</v>
      </c>
      <c r="AW21" s="52">
        <v>0</v>
      </c>
      <c r="AX21" s="52">
        <v>0</v>
      </c>
      <c r="AY21" s="48">
        <f t="shared" si="18"/>
        <v>0</v>
      </c>
      <c r="AZ21" s="42">
        <f t="shared" si="19"/>
        <v>0</v>
      </c>
      <c r="BA21" s="90">
        <v>0</v>
      </c>
      <c r="BB21" s="52">
        <v>0</v>
      </c>
      <c r="BC21" s="52">
        <v>0</v>
      </c>
      <c r="BD21" s="48">
        <f t="shared" si="20"/>
        <v>0</v>
      </c>
      <c r="BE21" s="38">
        <f t="shared" si="21"/>
        <v>0</v>
      </c>
      <c r="BF21" s="90">
        <v>0</v>
      </c>
      <c r="BG21" s="52">
        <v>0</v>
      </c>
      <c r="BH21" s="52">
        <v>0</v>
      </c>
      <c r="BI21" s="48">
        <f t="shared" si="22"/>
        <v>0</v>
      </c>
      <c r="BJ21" s="38">
        <f t="shared" si="23"/>
        <v>0</v>
      </c>
    </row>
    <row r="22" spans="1:62" ht="13" x14ac:dyDescent="0.2">
      <c r="A22" s="8" t="s">
        <v>14</v>
      </c>
      <c r="B22" s="7"/>
      <c r="C22" s="90">
        <v>12</v>
      </c>
      <c r="D22" s="52">
        <v>12</v>
      </c>
      <c r="E22" s="52">
        <v>0</v>
      </c>
      <c r="F22" s="92">
        <f t="shared" si="1"/>
        <v>0</v>
      </c>
      <c r="G22" s="183">
        <f t="shared" si="2"/>
        <v>12</v>
      </c>
      <c r="H22" s="90">
        <v>20</v>
      </c>
      <c r="I22" s="52">
        <v>20</v>
      </c>
      <c r="J22" s="52">
        <v>0</v>
      </c>
      <c r="K22" s="92">
        <f t="shared" si="3"/>
        <v>0</v>
      </c>
      <c r="L22" s="187">
        <f t="shared" si="4"/>
        <v>20</v>
      </c>
      <c r="M22" s="90">
        <v>0</v>
      </c>
      <c r="N22" s="52">
        <v>0</v>
      </c>
      <c r="O22" s="52">
        <v>0</v>
      </c>
      <c r="P22" s="94">
        <f t="shared" si="5"/>
        <v>0</v>
      </c>
      <c r="Q22" s="99">
        <f t="shared" si="6"/>
        <v>0</v>
      </c>
      <c r="R22" s="90">
        <v>0</v>
      </c>
      <c r="S22" s="52">
        <v>0</v>
      </c>
      <c r="T22" s="52">
        <v>0</v>
      </c>
      <c r="U22" s="103">
        <f t="shared" si="7"/>
        <v>0</v>
      </c>
      <c r="V22" s="38">
        <f t="shared" si="8"/>
        <v>0</v>
      </c>
      <c r="W22" s="90">
        <v>0</v>
      </c>
      <c r="X22" s="52">
        <v>0</v>
      </c>
      <c r="Y22" s="52">
        <v>0</v>
      </c>
      <c r="Z22" s="104">
        <f t="shared" si="9"/>
        <v>0</v>
      </c>
      <c r="AA22" s="189">
        <f t="shared" si="10"/>
        <v>0</v>
      </c>
      <c r="AB22" s="90">
        <v>100</v>
      </c>
      <c r="AC22" s="52">
        <v>15</v>
      </c>
      <c r="AD22" s="52">
        <v>85</v>
      </c>
      <c r="AE22" s="97">
        <f t="shared" si="11"/>
        <v>0</v>
      </c>
      <c r="AF22" s="98">
        <f t="shared" si="0"/>
        <v>100</v>
      </c>
      <c r="AG22" s="191">
        <v>9</v>
      </c>
      <c r="AH22" s="52">
        <v>9</v>
      </c>
      <c r="AI22" s="52">
        <v>0</v>
      </c>
      <c r="AJ22" s="48">
        <f t="shared" si="12"/>
        <v>0</v>
      </c>
      <c r="AK22" s="49">
        <f t="shared" si="13"/>
        <v>9</v>
      </c>
      <c r="AL22" s="90">
        <v>0</v>
      </c>
      <c r="AM22" s="52">
        <v>0</v>
      </c>
      <c r="AN22" s="52">
        <v>0</v>
      </c>
      <c r="AO22" s="48">
        <f t="shared" si="24"/>
        <v>0</v>
      </c>
      <c r="AP22" s="236">
        <f t="shared" si="25"/>
        <v>0</v>
      </c>
      <c r="AQ22" s="90">
        <v>3</v>
      </c>
      <c r="AR22" s="52">
        <v>3</v>
      </c>
      <c r="AS22" s="52">
        <v>0</v>
      </c>
      <c r="AT22" s="48">
        <f t="shared" si="16"/>
        <v>0</v>
      </c>
      <c r="AU22" s="38">
        <f t="shared" si="17"/>
        <v>3</v>
      </c>
      <c r="AV22" s="90">
        <v>0</v>
      </c>
      <c r="AW22" s="52">
        <v>0</v>
      </c>
      <c r="AX22" s="52">
        <v>0</v>
      </c>
      <c r="AY22" s="48">
        <f t="shared" si="18"/>
        <v>0</v>
      </c>
      <c r="AZ22" s="42">
        <f t="shared" si="19"/>
        <v>0</v>
      </c>
      <c r="BA22" s="90">
        <v>0</v>
      </c>
      <c r="BB22" s="52">
        <v>0</v>
      </c>
      <c r="BC22" s="52">
        <v>0</v>
      </c>
      <c r="BD22" s="103">
        <f t="shared" si="20"/>
        <v>0</v>
      </c>
      <c r="BE22" s="38">
        <f t="shared" si="21"/>
        <v>0</v>
      </c>
      <c r="BF22" s="90">
        <v>0</v>
      </c>
      <c r="BG22" s="52">
        <v>0</v>
      </c>
      <c r="BH22" s="52">
        <v>0</v>
      </c>
      <c r="BI22" s="103">
        <f t="shared" si="22"/>
        <v>0</v>
      </c>
      <c r="BJ22" s="38">
        <f t="shared" si="23"/>
        <v>0</v>
      </c>
    </row>
    <row r="23" spans="1:62" ht="14" thickBot="1" x14ac:dyDescent="0.25">
      <c r="A23" s="83" t="s">
        <v>15</v>
      </c>
      <c r="B23" s="15"/>
      <c r="C23" s="90">
        <v>12</v>
      </c>
      <c r="D23" s="52">
        <v>12</v>
      </c>
      <c r="E23" s="52">
        <v>0</v>
      </c>
      <c r="F23" s="92">
        <f t="shared" si="1"/>
        <v>0</v>
      </c>
      <c r="G23" s="183">
        <f t="shared" si="2"/>
        <v>12</v>
      </c>
      <c r="H23" s="90">
        <v>20</v>
      </c>
      <c r="I23" s="52">
        <v>20</v>
      </c>
      <c r="J23" s="52">
        <v>0</v>
      </c>
      <c r="K23" s="92">
        <f t="shared" si="3"/>
        <v>0</v>
      </c>
      <c r="L23" s="187">
        <f t="shared" si="4"/>
        <v>20</v>
      </c>
      <c r="M23" s="90">
        <v>0</v>
      </c>
      <c r="N23" s="52">
        <v>0</v>
      </c>
      <c r="O23" s="52">
        <v>0</v>
      </c>
      <c r="P23" s="94">
        <f t="shared" si="5"/>
        <v>0</v>
      </c>
      <c r="Q23" s="99">
        <f t="shared" si="6"/>
        <v>0</v>
      </c>
      <c r="R23" s="90">
        <v>0</v>
      </c>
      <c r="S23" s="52">
        <v>0</v>
      </c>
      <c r="T23" s="52">
        <v>0</v>
      </c>
      <c r="U23" s="48">
        <f t="shared" si="7"/>
        <v>0</v>
      </c>
      <c r="V23" s="38">
        <f t="shared" si="8"/>
        <v>0</v>
      </c>
      <c r="W23" s="90">
        <v>0</v>
      </c>
      <c r="X23" s="52">
        <v>0</v>
      </c>
      <c r="Y23" s="52">
        <v>0</v>
      </c>
      <c r="Z23" s="53">
        <f t="shared" si="9"/>
        <v>0</v>
      </c>
      <c r="AA23" s="190">
        <f t="shared" si="10"/>
        <v>0</v>
      </c>
      <c r="AB23" s="90">
        <v>98</v>
      </c>
      <c r="AC23" s="52">
        <v>98</v>
      </c>
      <c r="AD23" s="52">
        <v>0</v>
      </c>
      <c r="AE23" s="97">
        <f t="shared" si="11"/>
        <v>0</v>
      </c>
      <c r="AF23" s="98">
        <f t="shared" si="0"/>
        <v>98</v>
      </c>
      <c r="AG23" s="191">
        <v>7</v>
      </c>
      <c r="AH23" s="52">
        <v>7</v>
      </c>
      <c r="AI23" s="52">
        <v>0</v>
      </c>
      <c r="AJ23" s="48">
        <f t="shared" si="12"/>
        <v>0</v>
      </c>
      <c r="AK23" s="49">
        <f t="shared" si="13"/>
        <v>7</v>
      </c>
      <c r="AL23" s="90">
        <v>0</v>
      </c>
      <c r="AM23" s="52">
        <v>0</v>
      </c>
      <c r="AN23" s="52">
        <v>0</v>
      </c>
      <c r="AO23" s="48">
        <f t="shared" si="24"/>
        <v>0</v>
      </c>
      <c r="AP23" s="236">
        <f t="shared" si="25"/>
        <v>0</v>
      </c>
      <c r="AQ23" s="90">
        <v>3</v>
      </c>
      <c r="AR23" s="52">
        <v>0</v>
      </c>
      <c r="AS23" s="52">
        <v>0</v>
      </c>
      <c r="AT23" s="48">
        <f t="shared" si="16"/>
        <v>3</v>
      </c>
      <c r="AU23" s="38">
        <f t="shared" si="17"/>
        <v>0</v>
      </c>
      <c r="AV23" s="90">
        <v>0</v>
      </c>
      <c r="AW23" s="52">
        <v>0</v>
      </c>
      <c r="AX23" s="52">
        <v>0</v>
      </c>
      <c r="AY23" s="48">
        <f t="shared" si="18"/>
        <v>0</v>
      </c>
      <c r="AZ23" s="42">
        <f t="shared" si="19"/>
        <v>0</v>
      </c>
      <c r="BA23" s="90">
        <v>0</v>
      </c>
      <c r="BB23" s="52">
        <v>0</v>
      </c>
      <c r="BC23" s="52">
        <v>0</v>
      </c>
      <c r="BD23" s="48">
        <f t="shared" si="20"/>
        <v>0</v>
      </c>
      <c r="BE23" s="38">
        <f t="shared" si="21"/>
        <v>0</v>
      </c>
      <c r="BF23" s="90">
        <v>0</v>
      </c>
      <c r="BG23" s="52">
        <v>0</v>
      </c>
      <c r="BH23" s="52">
        <v>0</v>
      </c>
      <c r="BI23" s="48">
        <f t="shared" si="22"/>
        <v>0</v>
      </c>
      <c r="BJ23" s="38">
        <f t="shared" si="23"/>
        <v>0</v>
      </c>
    </row>
    <row r="24" spans="1:62" s="9" customFormat="1" ht="14" thickBot="1" x14ac:dyDescent="0.25">
      <c r="A24" s="17" t="s">
        <v>17</v>
      </c>
      <c r="B24" s="18"/>
      <c r="C24" s="102">
        <f t="shared" ref="C24:BJ24" si="26">SUM(C10:C23)</f>
        <v>103</v>
      </c>
      <c r="D24" s="102">
        <f t="shared" si="26"/>
        <v>98</v>
      </c>
      <c r="E24" s="102">
        <f t="shared" si="26"/>
        <v>0</v>
      </c>
      <c r="F24" s="102">
        <f t="shared" si="26"/>
        <v>5</v>
      </c>
      <c r="G24" s="102">
        <f t="shared" si="26"/>
        <v>98</v>
      </c>
      <c r="H24" s="102">
        <f t="shared" si="26"/>
        <v>182</v>
      </c>
      <c r="I24" s="102">
        <f t="shared" si="26"/>
        <v>175</v>
      </c>
      <c r="J24" s="102">
        <f t="shared" si="26"/>
        <v>0</v>
      </c>
      <c r="K24" s="102">
        <f t="shared" si="26"/>
        <v>7</v>
      </c>
      <c r="L24" s="102">
        <f t="shared" si="26"/>
        <v>175</v>
      </c>
      <c r="M24" s="60">
        <f t="shared" si="26"/>
        <v>0</v>
      </c>
      <c r="N24" s="60">
        <f t="shared" si="26"/>
        <v>0</v>
      </c>
      <c r="O24" s="60">
        <f t="shared" si="26"/>
        <v>0</v>
      </c>
      <c r="P24" s="60">
        <f t="shared" si="26"/>
        <v>0</v>
      </c>
      <c r="Q24" s="60">
        <f t="shared" si="26"/>
        <v>0</v>
      </c>
      <c r="R24" s="60">
        <f t="shared" si="26"/>
        <v>0</v>
      </c>
      <c r="S24" s="60">
        <f t="shared" si="26"/>
        <v>0</v>
      </c>
      <c r="T24" s="60">
        <f t="shared" si="26"/>
        <v>0</v>
      </c>
      <c r="U24" s="60">
        <f t="shared" si="26"/>
        <v>0</v>
      </c>
      <c r="V24" s="60">
        <f t="shared" si="26"/>
        <v>0</v>
      </c>
      <c r="W24" s="60">
        <f t="shared" si="26"/>
        <v>0</v>
      </c>
      <c r="X24" s="60">
        <f t="shared" si="26"/>
        <v>0</v>
      </c>
      <c r="Y24" s="60">
        <f t="shared" si="26"/>
        <v>0</v>
      </c>
      <c r="Z24" s="60">
        <f t="shared" si="26"/>
        <v>0</v>
      </c>
      <c r="AA24" s="60">
        <f t="shared" si="26"/>
        <v>0</v>
      </c>
      <c r="AB24" s="102">
        <f t="shared" si="26"/>
        <v>603</v>
      </c>
      <c r="AC24" s="60">
        <f t="shared" si="26"/>
        <v>328</v>
      </c>
      <c r="AD24" s="60">
        <f t="shared" si="26"/>
        <v>250</v>
      </c>
      <c r="AE24" s="102">
        <f t="shared" si="26"/>
        <v>25</v>
      </c>
      <c r="AF24" s="60">
        <f t="shared" si="26"/>
        <v>578</v>
      </c>
      <c r="AG24" s="192">
        <f t="shared" si="26"/>
        <v>51</v>
      </c>
      <c r="AH24" s="192">
        <f t="shared" si="26"/>
        <v>49</v>
      </c>
      <c r="AI24" s="66"/>
      <c r="AJ24" s="62">
        <f t="shared" si="26"/>
        <v>2</v>
      </c>
      <c r="AK24" s="84">
        <f t="shared" si="26"/>
        <v>49</v>
      </c>
      <c r="AL24" s="102">
        <f t="shared" ref="AL24:AM24" si="27">SUM(AL10:AL23)</f>
        <v>0</v>
      </c>
      <c r="AM24" s="192">
        <f t="shared" si="27"/>
        <v>0</v>
      </c>
      <c r="AN24" s="66"/>
      <c r="AO24" s="62">
        <f t="shared" ref="AO24:AP24" si="28">SUM(AO10:AO23)</f>
        <v>0</v>
      </c>
      <c r="AP24" s="65">
        <f t="shared" si="28"/>
        <v>0</v>
      </c>
      <c r="AQ24" s="102">
        <f t="shared" si="26"/>
        <v>28</v>
      </c>
      <c r="AR24" s="102">
        <f t="shared" si="26"/>
        <v>21</v>
      </c>
      <c r="AS24" s="102">
        <f t="shared" si="26"/>
        <v>0</v>
      </c>
      <c r="AT24" s="102">
        <f t="shared" si="26"/>
        <v>7</v>
      </c>
      <c r="AU24" s="60">
        <f t="shared" si="26"/>
        <v>21</v>
      </c>
      <c r="AV24" s="60">
        <f t="shared" si="26"/>
        <v>0</v>
      </c>
      <c r="AW24" s="60">
        <f t="shared" si="26"/>
        <v>0</v>
      </c>
      <c r="AX24" s="60">
        <f t="shared" si="26"/>
        <v>0</v>
      </c>
      <c r="AY24" s="60">
        <f t="shared" si="26"/>
        <v>0</v>
      </c>
      <c r="AZ24" s="60">
        <f t="shared" si="26"/>
        <v>0</v>
      </c>
      <c r="BA24" s="60">
        <f t="shared" si="26"/>
        <v>0</v>
      </c>
      <c r="BB24" s="60">
        <f t="shared" si="26"/>
        <v>0</v>
      </c>
      <c r="BC24" s="60">
        <f t="shared" si="26"/>
        <v>0</v>
      </c>
      <c r="BD24" s="60">
        <f t="shared" si="26"/>
        <v>0</v>
      </c>
      <c r="BE24" s="60">
        <f t="shared" si="26"/>
        <v>0</v>
      </c>
      <c r="BF24" s="60">
        <f t="shared" si="26"/>
        <v>0</v>
      </c>
      <c r="BG24" s="60">
        <f t="shared" si="26"/>
        <v>0</v>
      </c>
      <c r="BH24" s="60">
        <f t="shared" si="26"/>
        <v>0</v>
      </c>
      <c r="BI24" s="60">
        <f t="shared" si="26"/>
        <v>0</v>
      </c>
      <c r="BJ24" s="60">
        <f t="shared" si="26"/>
        <v>0</v>
      </c>
    </row>
    <row r="25" spans="1:62" s="19" customFormat="1" x14ac:dyDescent="0.2">
      <c r="A25" s="21"/>
      <c r="B25" s="21"/>
      <c r="C25" s="70">
        <f>+C24-C9</f>
        <v>-0.20000000000000284</v>
      </c>
      <c r="D25" s="71"/>
      <c r="E25" s="71"/>
      <c r="F25" s="71"/>
      <c r="G25" s="71"/>
      <c r="H25" s="101">
        <f>+H24-H9</f>
        <v>0</v>
      </c>
      <c r="I25" s="72"/>
      <c r="J25" s="72"/>
      <c r="K25" s="72"/>
      <c r="L25" s="72"/>
      <c r="M25" s="71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0</v>
      </c>
      <c r="X25" s="71"/>
      <c r="Y25" s="71"/>
      <c r="Z25" s="71"/>
      <c r="AA25" s="71"/>
      <c r="AB25" s="70">
        <f>+AB24-AB9</f>
        <v>0</v>
      </c>
      <c r="AC25" s="71"/>
      <c r="AD25" s="71"/>
      <c r="AE25" s="71"/>
      <c r="AF25" s="71"/>
      <c r="AG25" s="70">
        <f>+AG24-AG9</f>
        <v>0</v>
      </c>
      <c r="AH25" s="71"/>
      <c r="AI25" s="71"/>
      <c r="AJ25" s="71"/>
      <c r="AK25" s="71"/>
      <c r="AL25" s="70">
        <f>+AL24-AL9</f>
        <v>0</v>
      </c>
      <c r="AM25" s="71"/>
      <c r="AN25" s="71"/>
      <c r="AO25" s="71"/>
      <c r="AP25" s="71"/>
      <c r="AQ25" s="70">
        <f>+AQ24-AQ9</f>
        <v>0.40000000000000213</v>
      </c>
      <c r="AR25" s="71"/>
      <c r="AS25" s="71"/>
      <c r="AT25" s="71"/>
      <c r="AU25" s="71"/>
      <c r="AV25" s="71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1">
        <f>+BF24-BF9</f>
        <v>0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>
        <f t="shared" ref="C27:C36" si="29">+C10/$C$9</f>
        <v>4.8449612403100771E-2</v>
      </c>
      <c r="D27" s="77">
        <f>+C27*$C$9</f>
        <v>5</v>
      </c>
      <c r="E27" s="77"/>
      <c r="F27" s="77"/>
      <c r="G27" s="77"/>
      <c r="H27" s="76">
        <f t="shared" ref="H27:H36" si="30">+H10/$H$9</f>
        <v>3.8461538461538464E-2</v>
      </c>
      <c r="I27" s="77">
        <f>+H27*$H$9</f>
        <v>7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24.12</v>
      </c>
      <c r="AD27" s="77"/>
      <c r="AE27" s="79"/>
      <c r="AF27" s="79"/>
      <c r="AG27" s="76">
        <v>3.3333333333333333E-2</v>
      </c>
      <c r="AH27" s="77">
        <f>+$AG$9*AG27</f>
        <v>1.7</v>
      </c>
      <c r="AI27" s="77"/>
      <c r="AJ27" s="79"/>
      <c r="AK27" s="79"/>
      <c r="AL27" s="76">
        <v>3.3333333333333333E-2</v>
      </c>
      <c r="AM27" s="77">
        <f>+$AG$9*AL27</f>
        <v>1.7</v>
      </c>
      <c r="AN27" s="77"/>
      <c r="AO27" s="79"/>
      <c r="AP27" s="79"/>
      <c r="AQ27" s="76">
        <v>5.3846153846153849E-2</v>
      </c>
      <c r="AR27" s="77">
        <f>+$AQ$9*AQ27</f>
        <v>1.4861538461538462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0</v>
      </c>
      <c r="BH27" s="77"/>
      <c r="BI27" s="79"/>
      <c r="BJ27" s="79"/>
    </row>
    <row r="28" spans="1:62" hidden="1" x14ac:dyDescent="0.2">
      <c r="A28" s="30" t="s">
        <v>6</v>
      </c>
      <c r="C28" s="76">
        <f t="shared" si="29"/>
        <v>4.8449612403100771E-2</v>
      </c>
      <c r="D28" s="77">
        <f t="shared" ref="D28:D39" si="31">+C28*$C$9</f>
        <v>5</v>
      </c>
      <c r="E28" s="77"/>
      <c r="F28" s="77"/>
      <c r="G28" s="77"/>
      <c r="H28" s="76">
        <f t="shared" si="30"/>
        <v>3.8461538461538464E-2</v>
      </c>
      <c r="I28" s="77">
        <f t="shared" ref="I28:I39" si="32">+H28*$H$9</f>
        <v>7</v>
      </c>
      <c r="J28" s="77"/>
      <c r="M28" s="76"/>
      <c r="N28" s="77"/>
      <c r="O28" s="77"/>
      <c r="R28" s="76">
        <f t="shared" ref="R28:R36" si="33">+R11/$C$9</f>
        <v>0</v>
      </c>
      <c r="S28" s="77">
        <f t="shared" ref="S28:S39" si="34">+R28*$R$9</f>
        <v>0</v>
      </c>
      <c r="T28" s="77"/>
      <c r="AB28" s="76">
        <v>0.04</v>
      </c>
      <c r="AC28" s="77">
        <f t="shared" ref="AC28:AC35" si="35">+$AB$9*AB28</f>
        <v>24.12</v>
      </c>
      <c r="AD28" s="77"/>
      <c r="AG28" s="76">
        <v>3.3333333333333333E-2</v>
      </c>
      <c r="AH28" s="77">
        <f t="shared" ref="AH28:AH34" si="36">+$AG$9*AG28</f>
        <v>1.7</v>
      </c>
      <c r="AI28" s="77"/>
      <c r="AL28" s="76">
        <v>3.3333333333333333E-2</v>
      </c>
      <c r="AM28" s="77">
        <f t="shared" ref="AM28:AM34" si="37">+$AG$9*AL28</f>
        <v>1.7</v>
      </c>
      <c r="AN28" s="77"/>
      <c r="AQ28" s="76">
        <v>5.3846153846153849E-2</v>
      </c>
      <c r="AR28" s="77">
        <f t="shared" ref="AR28:AR39" si="38">+$AQ$9*AQ28</f>
        <v>1.4861538461538462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39">+$BF$9*BF28</f>
        <v>0</v>
      </c>
      <c r="BH28" s="77"/>
    </row>
    <row r="29" spans="1:62" hidden="1" x14ac:dyDescent="0.2">
      <c r="A29" s="30" t="s">
        <v>7</v>
      </c>
      <c r="C29" s="76">
        <f t="shared" si="29"/>
        <v>7.7519379844961239E-2</v>
      </c>
      <c r="D29" s="77">
        <f t="shared" si="31"/>
        <v>8</v>
      </c>
      <c r="E29" s="77"/>
      <c r="H29" s="76">
        <f t="shared" si="30"/>
        <v>9.3406593406593408E-2</v>
      </c>
      <c r="I29" s="77">
        <f t="shared" si="32"/>
        <v>17</v>
      </c>
      <c r="J29" s="77"/>
      <c r="M29" s="76"/>
      <c r="N29" s="77"/>
      <c r="O29" s="77"/>
      <c r="R29" s="76">
        <f t="shared" si="33"/>
        <v>0</v>
      </c>
      <c r="S29" s="77">
        <f t="shared" si="34"/>
        <v>0</v>
      </c>
      <c r="T29" s="77"/>
      <c r="AB29" s="76">
        <v>7.0000000000000007E-2</v>
      </c>
      <c r="AC29" s="77">
        <f t="shared" si="35"/>
        <v>42.21</v>
      </c>
      <c r="AD29" s="77"/>
      <c r="AG29" s="76">
        <v>8.3333333333333329E-2</v>
      </c>
      <c r="AH29" s="77">
        <f t="shared" si="36"/>
        <v>4.25</v>
      </c>
      <c r="AI29" s="77"/>
      <c r="AL29" s="76">
        <v>8.3333333333333329E-2</v>
      </c>
      <c r="AM29" s="77">
        <f t="shared" si="37"/>
        <v>4.25</v>
      </c>
      <c r="AN29" s="77"/>
      <c r="AQ29" s="76">
        <v>7.6923076923076927E-2</v>
      </c>
      <c r="AR29" s="77">
        <f t="shared" si="38"/>
        <v>2.1230769230769231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39"/>
        <v>0</v>
      </c>
      <c r="BH29" s="77"/>
    </row>
    <row r="30" spans="1:62" hidden="1" x14ac:dyDescent="0.2">
      <c r="A30" s="30" t="s">
        <v>8</v>
      </c>
      <c r="C30" s="76">
        <f t="shared" si="29"/>
        <v>4.8449612403100771E-2</v>
      </c>
      <c r="D30" s="77">
        <f t="shared" si="31"/>
        <v>5</v>
      </c>
      <c r="E30" s="77"/>
      <c r="H30" s="76">
        <f t="shared" si="30"/>
        <v>3.8461538461538464E-2</v>
      </c>
      <c r="I30" s="77">
        <f t="shared" si="32"/>
        <v>7</v>
      </c>
      <c r="J30" s="77"/>
      <c r="M30" s="76"/>
      <c r="N30" s="77"/>
      <c r="O30" s="77"/>
      <c r="R30" s="76">
        <f t="shared" si="33"/>
        <v>0</v>
      </c>
      <c r="S30" s="77">
        <f t="shared" si="34"/>
        <v>0</v>
      </c>
      <c r="T30" s="77"/>
      <c r="AB30" s="76">
        <v>0.04</v>
      </c>
      <c r="AC30" s="77">
        <f t="shared" si="35"/>
        <v>24.12</v>
      </c>
      <c r="AD30" s="77"/>
      <c r="AG30" s="76">
        <v>0.05</v>
      </c>
      <c r="AH30" s="77">
        <f t="shared" si="36"/>
        <v>2.5500000000000003</v>
      </c>
      <c r="AI30" s="77"/>
      <c r="AL30" s="76">
        <v>0.05</v>
      </c>
      <c r="AM30" s="77">
        <f t="shared" si="37"/>
        <v>2.5500000000000003</v>
      </c>
      <c r="AN30" s="77"/>
      <c r="AQ30" s="76">
        <v>6.1538461538461542E-2</v>
      </c>
      <c r="AR30" s="77">
        <f t="shared" si="38"/>
        <v>1.6984615384615385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39"/>
        <v>0</v>
      </c>
      <c r="BH30" s="77"/>
    </row>
    <row r="31" spans="1:62" hidden="1" x14ac:dyDescent="0.2">
      <c r="A31" s="30" t="s">
        <v>9</v>
      </c>
      <c r="C31" s="76">
        <f t="shared" si="29"/>
        <v>7.7519379844961239E-2</v>
      </c>
      <c r="D31" s="77">
        <f t="shared" si="31"/>
        <v>8</v>
      </c>
      <c r="E31" s="77"/>
      <c r="H31" s="76">
        <f t="shared" si="30"/>
        <v>9.3406593406593408E-2</v>
      </c>
      <c r="I31" s="77">
        <f t="shared" si="32"/>
        <v>17</v>
      </c>
      <c r="J31" s="77"/>
      <c r="M31" s="76"/>
      <c r="N31" s="77"/>
      <c r="O31" s="77"/>
      <c r="R31" s="76">
        <f t="shared" si="33"/>
        <v>0</v>
      </c>
      <c r="S31" s="77">
        <f t="shared" si="34"/>
        <v>0</v>
      </c>
      <c r="T31" s="77"/>
      <c r="AB31" s="76">
        <v>7.0000000000000007E-2</v>
      </c>
      <c r="AC31" s="77">
        <f t="shared" si="35"/>
        <v>42.21</v>
      </c>
      <c r="AD31" s="77"/>
      <c r="AG31" s="76">
        <v>8.3333333333333329E-2</v>
      </c>
      <c r="AH31" s="77">
        <f t="shared" si="36"/>
        <v>4.25</v>
      </c>
      <c r="AI31" s="77"/>
      <c r="AL31" s="76">
        <v>8.3333333333333329E-2</v>
      </c>
      <c r="AM31" s="77">
        <f t="shared" si="37"/>
        <v>4.25</v>
      </c>
      <c r="AN31" s="77"/>
      <c r="AQ31" s="76">
        <v>7.6923076923076927E-2</v>
      </c>
      <c r="AR31" s="77">
        <f t="shared" si="38"/>
        <v>2.1230769230769231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39"/>
        <v>0</v>
      </c>
      <c r="BH31" s="77"/>
    </row>
    <row r="32" spans="1:62" hidden="1" x14ac:dyDescent="0.2">
      <c r="A32" s="30" t="s">
        <v>10</v>
      </c>
      <c r="C32" s="76">
        <f t="shared" si="29"/>
        <v>7.7519379844961239E-2</v>
      </c>
      <c r="D32" s="77">
        <f t="shared" si="31"/>
        <v>8</v>
      </c>
      <c r="E32" s="77"/>
      <c r="H32" s="76">
        <f t="shared" si="30"/>
        <v>9.3406593406593408E-2</v>
      </c>
      <c r="I32" s="77">
        <f t="shared" si="32"/>
        <v>17</v>
      </c>
      <c r="J32" s="77"/>
      <c r="M32" s="76"/>
      <c r="N32" s="77"/>
      <c r="O32" s="77"/>
      <c r="R32" s="76">
        <f t="shared" si="33"/>
        <v>0</v>
      </c>
      <c r="S32" s="77">
        <f t="shared" si="34"/>
        <v>0</v>
      </c>
      <c r="T32" s="77"/>
      <c r="AB32" s="76">
        <v>7.0000000000000007E-2</v>
      </c>
      <c r="AC32" s="77">
        <f t="shared" si="35"/>
        <v>42.21</v>
      </c>
      <c r="AD32" s="77"/>
      <c r="AG32" s="76">
        <v>8.3333333333333329E-2</v>
      </c>
      <c r="AH32" s="77">
        <f t="shared" si="36"/>
        <v>4.25</v>
      </c>
      <c r="AI32" s="77"/>
      <c r="AL32" s="76">
        <v>8.3333333333333329E-2</v>
      </c>
      <c r="AM32" s="77">
        <f t="shared" si="37"/>
        <v>4.25</v>
      </c>
      <c r="AN32" s="77"/>
      <c r="AQ32" s="76">
        <v>7.6923076923076927E-2</v>
      </c>
      <c r="AR32" s="77">
        <f t="shared" si="38"/>
        <v>2.1230769230769231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39"/>
        <v>0</v>
      </c>
      <c r="BH32" s="77"/>
    </row>
    <row r="33" spans="1:60" hidden="1" x14ac:dyDescent="0.2">
      <c r="A33" s="30" t="s">
        <v>11</v>
      </c>
      <c r="C33" s="76">
        <f t="shared" si="29"/>
        <v>7.7519379844961239E-2</v>
      </c>
      <c r="D33" s="77">
        <f t="shared" si="31"/>
        <v>8</v>
      </c>
      <c r="E33" s="77"/>
      <c r="H33" s="76">
        <f t="shared" si="30"/>
        <v>9.3406593406593408E-2</v>
      </c>
      <c r="I33" s="77">
        <f t="shared" si="32"/>
        <v>17</v>
      </c>
      <c r="J33" s="77"/>
      <c r="M33" s="76"/>
      <c r="N33" s="77"/>
      <c r="O33" s="77"/>
      <c r="R33" s="76">
        <f t="shared" si="33"/>
        <v>0</v>
      </c>
      <c r="S33" s="77">
        <f t="shared" si="34"/>
        <v>0</v>
      </c>
      <c r="T33" s="77"/>
      <c r="AB33" s="76">
        <v>7.0000000000000007E-2</v>
      </c>
      <c r="AC33" s="77">
        <f t="shared" si="35"/>
        <v>42.21</v>
      </c>
      <c r="AD33" s="77"/>
      <c r="AG33" s="76">
        <v>8.3333333333333329E-2</v>
      </c>
      <c r="AH33" s="77">
        <f t="shared" si="36"/>
        <v>4.25</v>
      </c>
      <c r="AI33" s="77"/>
      <c r="AL33" s="76">
        <v>8.3333333333333329E-2</v>
      </c>
      <c r="AM33" s="77">
        <f t="shared" si="37"/>
        <v>4.25</v>
      </c>
      <c r="AN33" s="77"/>
      <c r="AQ33" s="76">
        <v>7.6923076923076927E-2</v>
      </c>
      <c r="AR33" s="77">
        <f t="shared" si="38"/>
        <v>2.1230769230769231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39"/>
        <v>0</v>
      </c>
      <c r="BH33" s="77"/>
    </row>
    <row r="34" spans="1:60" hidden="1" x14ac:dyDescent="0.2">
      <c r="A34" s="30" t="s">
        <v>12</v>
      </c>
      <c r="C34" s="76">
        <f t="shared" si="29"/>
        <v>4.8449612403100771E-2</v>
      </c>
      <c r="D34" s="77">
        <f t="shared" si="31"/>
        <v>5</v>
      </c>
      <c r="E34" s="77"/>
      <c r="H34" s="76">
        <f t="shared" si="30"/>
        <v>3.8461538461538464E-2</v>
      </c>
      <c r="I34" s="77">
        <f t="shared" si="32"/>
        <v>7</v>
      </c>
      <c r="J34" s="77"/>
      <c r="M34" s="76"/>
      <c r="N34" s="77"/>
      <c r="O34" s="77"/>
      <c r="R34" s="76">
        <f t="shared" si="33"/>
        <v>0</v>
      </c>
      <c r="S34" s="77">
        <f t="shared" si="34"/>
        <v>0</v>
      </c>
      <c r="T34" s="77"/>
      <c r="AB34" s="76">
        <v>0.04</v>
      </c>
      <c r="AC34" s="77">
        <f t="shared" si="35"/>
        <v>24.12</v>
      </c>
      <c r="AD34" s="77"/>
      <c r="AG34" s="76">
        <v>0.05</v>
      </c>
      <c r="AH34" s="77">
        <f t="shared" si="36"/>
        <v>2.5500000000000003</v>
      </c>
      <c r="AI34" s="77"/>
      <c r="AL34" s="76">
        <v>0.05</v>
      </c>
      <c r="AM34" s="77">
        <f t="shared" si="37"/>
        <v>2.5500000000000003</v>
      </c>
      <c r="AN34" s="77"/>
      <c r="AQ34" s="76">
        <v>6.1538461538461542E-2</v>
      </c>
      <c r="AR34" s="77">
        <f t="shared" si="38"/>
        <v>1.6984615384615385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39"/>
        <v>0</v>
      </c>
      <c r="BH34" s="77"/>
    </row>
    <row r="35" spans="1:60" hidden="1" x14ac:dyDescent="0.2">
      <c r="A35" s="30" t="s">
        <v>29</v>
      </c>
      <c r="C35" s="76">
        <f t="shared" si="29"/>
        <v>0.11627906976744186</v>
      </c>
      <c r="D35" s="77">
        <f t="shared" si="31"/>
        <v>12</v>
      </c>
      <c r="E35" s="77"/>
      <c r="H35" s="76">
        <f t="shared" si="30"/>
        <v>0.10989010989010989</v>
      </c>
      <c r="I35" s="77">
        <f t="shared" si="32"/>
        <v>20</v>
      </c>
      <c r="J35" s="77"/>
      <c r="M35" s="76"/>
      <c r="N35" s="77"/>
      <c r="O35" s="77"/>
      <c r="R35" s="76">
        <f t="shared" si="33"/>
        <v>0</v>
      </c>
      <c r="S35" s="77">
        <f t="shared" si="34"/>
        <v>0</v>
      </c>
      <c r="T35" s="77"/>
      <c r="AB35" s="76">
        <v>7.0000000000000007E-2</v>
      </c>
      <c r="AC35" s="77">
        <f t="shared" si="35"/>
        <v>42.21</v>
      </c>
      <c r="AD35" s="77"/>
      <c r="AR35" s="77">
        <f t="shared" si="38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>
        <f t="shared" si="29"/>
        <v>0</v>
      </c>
      <c r="D36" s="77">
        <f t="shared" si="31"/>
        <v>0</v>
      </c>
      <c r="E36" s="77"/>
      <c r="H36" s="76">
        <f t="shared" si="30"/>
        <v>0</v>
      </c>
      <c r="I36" s="77">
        <f t="shared" si="32"/>
        <v>0</v>
      </c>
      <c r="J36" s="77"/>
      <c r="M36" s="76"/>
      <c r="N36" s="77"/>
      <c r="O36" s="77"/>
      <c r="R36" s="76">
        <f t="shared" si="33"/>
        <v>0</v>
      </c>
      <c r="S36" s="77">
        <f t="shared" si="34"/>
        <v>0</v>
      </c>
      <c r="T36" s="77"/>
      <c r="AR36" s="77">
        <f t="shared" si="38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>
        <f t="shared" ref="C37:C39" si="40">+C21/$C$9</f>
        <v>0.14534883720930233</v>
      </c>
      <c r="D37" s="77">
        <f t="shared" si="31"/>
        <v>15.000000000000002</v>
      </c>
      <c r="E37" s="77"/>
      <c r="H37" s="76">
        <f t="shared" ref="H37:H39" si="41">+H21/$H$9</f>
        <v>0.14285714285714285</v>
      </c>
      <c r="I37" s="77">
        <f t="shared" si="32"/>
        <v>26</v>
      </c>
      <c r="J37" s="77"/>
      <c r="M37" s="76"/>
      <c r="N37" s="77"/>
      <c r="O37" s="77"/>
      <c r="R37" s="76">
        <f t="shared" ref="R37:R39" si="42">+R21/$C$9</f>
        <v>0</v>
      </c>
      <c r="S37" s="77">
        <f t="shared" si="34"/>
        <v>0</v>
      </c>
      <c r="T37" s="77"/>
      <c r="AB37" s="76">
        <v>0.15015015015015015</v>
      </c>
      <c r="AC37" s="77">
        <f>+$AB$9*AB37</f>
        <v>90.540540540540547</v>
      </c>
      <c r="AD37" s="77"/>
      <c r="AG37" s="76">
        <v>0.16666666666666666</v>
      </c>
      <c r="AH37" s="77">
        <f>+$AG$9*AG37</f>
        <v>8.5</v>
      </c>
      <c r="AI37" s="77"/>
      <c r="AL37" s="76">
        <v>0.16666666666666666</v>
      </c>
      <c r="AM37" s="77">
        <f>+$AG$9*AL37</f>
        <v>8.5</v>
      </c>
      <c r="AN37" s="77"/>
      <c r="AQ37" s="76">
        <v>0.15384615384615385</v>
      </c>
      <c r="AR37" s="77">
        <f t="shared" si="38"/>
        <v>4.2461538461538462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0</v>
      </c>
      <c r="BH37" s="77"/>
    </row>
    <row r="38" spans="1:60" hidden="1" x14ac:dyDescent="0.2">
      <c r="A38" s="30" t="s">
        <v>14</v>
      </c>
      <c r="C38" s="76">
        <f t="shared" si="40"/>
        <v>0.11627906976744186</v>
      </c>
      <c r="D38" s="77">
        <f t="shared" si="31"/>
        <v>12</v>
      </c>
      <c r="E38" s="77"/>
      <c r="H38" s="76">
        <f t="shared" si="41"/>
        <v>0.10989010989010989</v>
      </c>
      <c r="I38" s="77">
        <f t="shared" si="32"/>
        <v>20</v>
      </c>
      <c r="J38" s="77"/>
      <c r="M38" s="76"/>
      <c r="N38" s="77"/>
      <c r="O38" s="77"/>
      <c r="R38" s="76">
        <f t="shared" si="42"/>
        <v>0</v>
      </c>
      <c r="S38" s="77">
        <f t="shared" si="34"/>
        <v>0</v>
      </c>
      <c r="T38" s="77"/>
      <c r="AB38" s="76">
        <v>0.15015015015015015</v>
      </c>
      <c r="AC38" s="77">
        <f>+$AB$9*AB38</f>
        <v>90.540540540540547</v>
      </c>
      <c r="AD38" s="77"/>
      <c r="AG38" s="76">
        <v>0.16666666666666666</v>
      </c>
      <c r="AH38" s="77">
        <f>+$AG$9*AG38</f>
        <v>8.5</v>
      </c>
      <c r="AI38" s="77"/>
      <c r="AL38" s="76">
        <v>0.16666666666666666</v>
      </c>
      <c r="AM38" s="77">
        <f>+$AG$9*AL38</f>
        <v>8.5</v>
      </c>
      <c r="AN38" s="77"/>
      <c r="AQ38" s="76">
        <v>0.15384615384615385</v>
      </c>
      <c r="AR38" s="77">
        <f t="shared" si="38"/>
        <v>4.2461538461538462</v>
      </c>
      <c r="AS38" s="77"/>
      <c r="BF38" s="76">
        <v>0.14018691588785046</v>
      </c>
      <c r="BG38" s="77">
        <f>+$BF$9*BF38</f>
        <v>0</v>
      </c>
      <c r="BH38" s="77"/>
    </row>
    <row r="39" spans="1:60" hidden="1" x14ac:dyDescent="0.2">
      <c r="A39" s="30" t="s">
        <v>15</v>
      </c>
      <c r="C39" s="76">
        <f t="shared" si="40"/>
        <v>0.11627906976744186</v>
      </c>
      <c r="D39" s="77">
        <f t="shared" si="31"/>
        <v>12</v>
      </c>
      <c r="E39" s="77"/>
      <c r="H39" s="76">
        <f t="shared" si="41"/>
        <v>0.10989010989010989</v>
      </c>
      <c r="I39" s="77">
        <f t="shared" si="32"/>
        <v>20</v>
      </c>
      <c r="J39" s="77"/>
      <c r="M39" s="76"/>
      <c r="N39" s="77"/>
      <c r="O39" s="77"/>
      <c r="R39" s="76">
        <f t="shared" si="42"/>
        <v>0</v>
      </c>
      <c r="S39" s="77">
        <f t="shared" si="34"/>
        <v>0</v>
      </c>
      <c r="T39" s="77"/>
      <c r="AB39" s="76">
        <v>0.15015015015015015</v>
      </c>
      <c r="AC39" s="77">
        <f>+$AB$9*AB37</f>
        <v>90.540540540540547</v>
      </c>
      <c r="AD39" s="77"/>
      <c r="AG39" s="76">
        <v>0.16666666666666666</v>
      </c>
      <c r="AH39" s="77">
        <f>+$AG$9*AG39</f>
        <v>8.5</v>
      </c>
      <c r="AI39" s="77"/>
      <c r="AL39" s="76">
        <v>0.16666666666666666</v>
      </c>
      <c r="AM39" s="77">
        <f>+$AG$9*AL39</f>
        <v>8.5</v>
      </c>
      <c r="AN39" s="77"/>
      <c r="AQ39" s="76">
        <v>0.15384615384615385</v>
      </c>
      <c r="AR39" s="77">
        <f t="shared" si="38"/>
        <v>4.2461538461538462</v>
      </c>
      <c r="AS39" s="77"/>
      <c r="BF39" s="76">
        <v>0.14018691588785046</v>
      </c>
      <c r="BG39" s="77">
        <f>+$BF$9*BF39</f>
        <v>0</v>
      </c>
      <c r="BH39" s="77"/>
    </row>
    <row r="40" spans="1:60" x14ac:dyDescent="0.2">
      <c r="H40" s="143">
        <f>+H10/$H$9</f>
        <v>3.8461538461538464E-2</v>
      </c>
    </row>
    <row r="41" spans="1:60" x14ac:dyDescent="0.2">
      <c r="H41" s="143">
        <f>+H11/$H$9</f>
        <v>3.8461538461538464E-2</v>
      </c>
    </row>
    <row r="42" spans="1:60" x14ac:dyDescent="0.2">
      <c r="H42" s="143">
        <f t="shared" ref="H42:H53" si="43">+H12/$H$9</f>
        <v>9.3406593406593408E-2</v>
      </c>
    </row>
    <row r="43" spans="1:60" x14ac:dyDescent="0.2">
      <c r="H43" s="143">
        <f t="shared" si="43"/>
        <v>3.8461538461538464E-2</v>
      </c>
    </row>
    <row r="44" spans="1:60" x14ac:dyDescent="0.2">
      <c r="H44" s="143">
        <f t="shared" si="43"/>
        <v>9.3406593406593408E-2</v>
      </c>
    </row>
    <row r="45" spans="1:60" x14ac:dyDescent="0.2">
      <c r="H45" s="143">
        <f t="shared" si="43"/>
        <v>9.3406593406593408E-2</v>
      </c>
    </row>
    <row r="46" spans="1:60" x14ac:dyDescent="0.2">
      <c r="H46" s="143">
        <f t="shared" si="43"/>
        <v>9.3406593406593408E-2</v>
      </c>
    </row>
    <row r="47" spans="1:60" x14ac:dyDescent="0.2">
      <c r="H47" s="143">
        <f t="shared" si="43"/>
        <v>3.8461538461538464E-2</v>
      </c>
    </row>
    <row r="48" spans="1:60" x14ac:dyDescent="0.2">
      <c r="H48" s="143">
        <f t="shared" si="43"/>
        <v>0.10989010989010989</v>
      </c>
    </row>
    <row r="49" spans="8:8" x14ac:dyDescent="0.2">
      <c r="H49" s="143">
        <f t="shared" si="43"/>
        <v>0</v>
      </c>
    </row>
    <row r="50" spans="8:8" x14ac:dyDescent="0.2">
      <c r="H50" s="143">
        <f t="shared" si="43"/>
        <v>0</v>
      </c>
    </row>
    <row r="51" spans="8:8" x14ac:dyDescent="0.2">
      <c r="H51" s="143">
        <f t="shared" si="43"/>
        <v>0.14285714285714285</v>
      </c>
    </row>
    <row r="52" spans="8:8" x14ac:dyDescent="0.2">
      <c r="H52" s="143">
        <f t="shared" si="43"/>
        <v>0.10989010989010989</v>
      </c>
    </row>
    <row r="53" spans="8:8" x14ac:dyDescent="0.2">
      <c r="H53" s="143">
        <f t="shared" si="43"/>
        <v>0.10989010989010989</v>
      </c>
    </row>
  </sheetData>
  <mergeCells count="24">
    <mergeCell ref="AC8:AE8"/>
    <mergeCell ref="AH8:AJ8"/>
    <mergeCell ref="AR8:AT8"/>
    <mergeCell ref="AW8:AY8"/>
    <mergeCell ref="BB8:BD8"/>
    <mergeCell ref="AM8:AO8"/>
    <mergeCell ref="BG8:BI8"/>
    <mergeCell ref="AG2:AK2"/>
    <mergeCell ref="AQ2:AU2"/>
    <mergeCell ref="AV2:AZ2"/>
    <mergeCell ref="BA2:BE2"/>
    <mergeCell ref="BF2:BJ2"/>
    <mergeCell ref="AL2:AP2"/>
    <mergeCell ref="D8:F8"/>
    <mergeCell ref="I8:K8"/>
    <mergeCell ref="N8:P8"/>
    <mergeCell ref="S8:U8"/>
    <mergeCell ref="X8:Z8"/>
    <mergeCell ref="AB2:AF2"/>
    <mergeCell ref="C2:G2"/>
    <mergeCell ref="H2:L2"/>
    <mergeCell ref="M2:Q2"/>
    <mergeCell ref="R2:V2"/>
    <mergeCell ref="W2:AA2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BJ39"/>
  <sheetViews>
    <sheetView showGridLines="0" zoomScale="90" zoomScaleNormal="90" zoomScalePageLayoutView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G41" sqref="BG41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28"/>
      <c r="B1" s="209"/>
      <c r="C1" s="11">
        <v>500010575</v>
      </c>
      <c r="D1" s="12"/>
      <c r="E1" s="12"/>
      <c r="F1" s="12"/>
      <c r="G1" s="13"/>
      <c r="H1" s="11">
        <v>500010578</v>
      </c>
      <c r="I1" s="12"/>
      <c r="J1" s="12"/>
      <c r="K1" s="12"/>
      <c r="L1" s="13"/>
      <c r="M1" s="16">
        <v>500010577</v>
      </c>
      <c r="N1" s="12"/>
      <c r="O1" s="12"/>
      <c r="P1" s="12"/>
      <c r="Q1" s="14"/>
      <c r="R1" s="11">
        <v>500010597</v>
      </c>
      <c r="S1" s="12"/>
      <c r="T1" s="12"/>
      <c r="U1" s="12"/>
      <c r="V1" s="13"/>
      <c r="W1" s="16">
        <v>500007111</v>
      </c>
      <c r="X1" s="12"/>
      <c r="Y1" s="12"/>
      <c r="Z1" s="12"/>
      <c r="AA1" s="14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500010640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3"/>
      <c r="AV1" s="16">
        <v>500010574</v>
      </c>
      <c r="AW1" s="12"/>
      <c r="AX1" s="12"/>
      <c r="AY1" s="12"/>
      <c r="AZ1" s="14"/>
      <c r="BA1" s="11">
        <v>500010631</v>
      </c>
      <c r="BB1" s="12"/>
      <c r="BC1" s="12"/>
      <c r="BD1" s="12"/>
      <c r="BE1" s="13"/>
      <c r="BF1" s="11">
        <v>500010635</v>
      </c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210" t="s">
        <v>1</v>
      </c>
      <c r="C2" s="248" t="s">
        <v>22</v>
      </c>
      <c r="D2" s="249"/>
      <c r="E2" s="249"/>
      <c r="F2" s="249"/>
      <c r="G2" s="250"/>
      <c r="H2" s="248" t="s">
        <v>24</v>
      </c>
      <c r="I2" s="249"/>
      <c r="J2" s="249"/>
      <c r="K2" s="249"/>
      <c r="L2" s="250"/>
      <c r="M2" s="249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50"/>
      <c r="W2" s="249" t="s">
        <v>32</v>
      </c>
      <c r="X2" s="249"/>
      <c r="Y2" s="249"/>
      <c r="Z2" s="249"/>
      <c r="AA2" s="249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47</v>
      </c>
      <c r="AM2" s="249"/>
      <c r="AN2" s="249"/>
      <c r="AO2" s="249"/>
      <c r="AP2" s="250"/>
      <c r="AQ2" s="248" t="s">
        <v>36</v>
      </c>
      <c r="AR2" s="249"/>
      <c r="AS2" s="249"/>
      <c r="AT2" s="249"/>
      <c r="AU2" s="250"/>
      <c r="AV2" s="249" t="s">
        <v>20</v>
      </c>
      <c r="AW2" s="249"/>
      <c r="AX2" s="249"/>
      <c r="AY2" s="249"/>
      <c r="AZ2" s="249"/>
      <c r="BA2" s="248" t="s">
        <v>27</v>
      </c>
      <c r="BB2" s="249"/>
      <c r="BC2" s="249"/>
      <c r="BD2" s="249"/>
      <c r="BE2" s="250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11">
        <v>201825</v>
      </c>
      <c r="C3" s="134">
        <v>0</v>
      </c>
      <c r="D3" s="135"/>
      <c r="E3" s="135"/>
      <c r="F3" s="135"/>
      <c r="G3" s="137"/>
      <c r="H3" s="134">
        <v>0</v>
      </c>
      <c r="I3" s="135"/>
      <c r="J3" s="135"/>
      <c r="K3" s="135"/>
      <c r="L3" s="137"/>
      <c r="M3" s="138">
        <v>0</v>
      </c>
      <c r="N3" s="135"/>
      <c r="O3" s="135"/>
      <c r="P3" s="135"/>
      <c r="Q3" s="136"/>
      <c r="R3" s="134">
        <v>0</v>
      </c>
      <c r="S3" s="135"/>
      <c r="T3" s="135"/>
      <c r="U3" s="135"/>
      <c r="V3" s="137"/>
      <c r="W3" s="138">
        <v>389</v>
      </c>
      <c r="X3" s="135"/>
      <c r="Y3" s="135"/>
      <c r="Z3" s="135"/>
      <c r="AA3" s="136"/>
      <c r="AB3" s="134">
        <v>0</v>
      </c>
      <c r="AC3" s="135"/>
      <c r="AD3" s="135"/>
      <c r="AE3" s="135"/>
      <c r="AF3" s="137"/>
      <c r="AG3" s="138">
        <v>0</v>
      </c>
      <c r="AH3" s="135"/>
      <c r="AI3" s="135"/>
      <c r="AJ3" s="135"/>
      <c r="AK3" s="136"/>
      <c r="AL3" s="134">
        <v>0</v>
      </c>
      <c r="AM3" s="135"/>
      <c r="AN3" s="135"/>
      <c r="AO3" s="135"/>
      <c r="AP3" s="137"/>
      <c r="AQ3" s="134">
        <v>0</v>
      </c>
      <c r="AR3" s="135"/>
      <c r="AS3" s="135"/>
      <c r="AT3" s="135"/>
      <c r="AU3" s="137"/>
      <c r="AV3" s="138">
        <v>0</v>
      </c>
      <c r="AW3" s="135"/>
      <c r="AX3" s="135"/>
      <c r="AY3" s="135"/>
      <c r="AZ3" s="136"/>
      <c r="BA3" s="134">
        <v>0</v>
      </c>
      <c r="BB3" s="135"/>
      <c r="BC3" s="135"/>
      <c r="BD3" s="135"/>
      <c r="BE3" s="137"/>
      <c r="BF3" s="134">
        <v>148</v>
      </c>
      <c r="BG3" s="135"/>
      <c r="BH3" s="135"/>
      <c r="BI3" s="135"/>
      <c r="BJ3" s="137"/>
    </row>
    <row r="4" spans="1:62" s="182" customFormat="1" ht="12" x14ac:dyDescent="0.2">
      <c r="A4" s="175" t="s">
        <v>18</v>
      </c>
      <c r="B4" s="212"/>
      <c r="C4" s="180"/>
      <c r="D4" s="178"/>
      <c r="E4" s="178"/>
      <c r="F4" s="177"/>
      <c r="G4" s="181"/>
      <c r="H4" s="180"/>
      <c r="I4" s="178"/>
      <c r="J4" s="178"/>
      <c r="K4" s="177"/>
      <c r="L4" s="181"/>
      <c r="M4" s="184"/>
      <c r="N4" s="178"/>
      <c r="O4" s="178"/>
      <c r="P4" s="177"/>
      <c r="Q4" s="179"/>
      <c r="R4" s="180"/>
      <c r="S4" s="178"/>
      <c r="T4" s="178"/>
      <c r="U4" s="177"/>
      <c r="V4" s="181"/>
      <c r="W4" s="184">
        <v>32675</v>
      </c>
      <c r="X4" s="178"/>
      <c r="Y4" s="178"/>
      <c r="Z4" s="177"/>
      <c r="AA4" s="179"/>
      <c r="AB4" s="180"/>
      <c r="AC4" s="178"/>
      <c r="AD4" s="178"/>
      <c r="AE4" s="177"/>
      <c r="AF4" s="181"/>
      <c r="AG4" s="184"/>
      <c r="AH4" s="178"/>
      <c r="AI4" s="178"/>
      <c r="AJ4" s="177"/>
      <c r="AK4" s="179"/>
      <c r="AL4" s="180"/>
      <c r="AM4" s="178"/>
      <c r="AN4" s="178"/>
      <c r="AO4" s="177"/>
      <c r="AP4" s="181"/>
      <c r="AQ4" s="180"/>
      <c r="AR4" s="178"/>
      <c r="AS4" s="178"/>
      <c r="AT4" s="177"/>
      <c r="AU4" s="181"/>
      <c r="AV4" s="184"/>
      <c r="AW4" s="178"/>
      <c r="AX4" s="178"/>
      <c r="AY4" s="177"/>
      <c r="AZ4" s="179"/>
      <c r="BA4" s="180"/>
      <c r="BB4" s="178"/>
      <c r="BC4" s="178"/>
      <c r="BD4" s="177"/>
      <c r="BE4" s="181"/>
      <c r="BF4" s="180">
        <v>32664</v>
      </c>
      <c r="BG4" s="178"/>
      <c r="BH4" s="178"/>
      <c r="BI4" s="177"/>
      <c r="BJ4" s="181"/>
    </row>
    <row r="5" spans="1:62" ht="13" x14ac:dyDescent="0.2">
      <c r="A5" s="29"/>
      <c r="C5" s="33"/>
      <c r="D5" s="34"/>
      <c r="E5" s="34"/>
      <c r="F5" s="35"/>
      <c r="G5" s="81"/>
      <c r="H5" s="33"/>
      <c r="I5" s="34"/>
      <c r="J5" s="34"/>
      <c r="K5" s="35"/>
      <c r="L5" s="81"/>
      <c r="M5" s="35"/>
      <c r="N5" s="34"/>
      <c r="O5" s="34"/>
      <c r="P5" s="35"/>
      <c r="Q5" s="35"/>
      <c r="R5" s="33"/>
      <c r="S5" s="34"/>
      <c r="T5" s="34"/>
      <c r="U5" s="35"/>
      <c r="V5" s="81"/>
      <c r="W5" s="35"/>
      <c r="X5" s="34"/>
      <c r="Y5" s="34"/>
      <c r="Z5" s="35"/>
      <c r="AA5" s="35"/>
      <c r="AB5" s="33"/>
      <c r="AC5" s="34"/>
      <c r="AD5" s="34"/>
      <c r="AE5" s="35"/>
      <c r="AF5" s="81"/>
      <c r="AG5" s="35"/>
      <c r="AH5" s="34"/>
      <c r="AI5" s="34"/>
      <c r="AJ5" s="35"/>
      <c r="AK5" s="35"/>
      <c r="AL5" s="33"/>
      <c r="AM5" s="34"/>
      <c r="AN5" s="34"/>
      <c r="AO5" s="35"/>
      <c r="AP5" s="81"/>
      <c r="AQ5" s="33"/>
      <c r="AR5" s="34"/>
      <c r="AS5" s="34"/>
      <c r="AT5" s="35"/>
      <c r="AU5" s="81"/>
      <c r="AV5" s="35"/>
      <c r="AW5" s="34"/>
      <c r="AX5" s="34"/>
      <c r="AY5" s="35"/>
      <c r="AZ5" s="35"/>
      <c r="BA5" s="33"/>
      <c r="BB5" s="34"/>
      <c r="BC5" s="34"/>
      <c r="BD5" s="35"/>
      <c r="BE5" s="81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13">
        <v>0.4</v>
      </c>
      <c r="C6" s="24">
        <f>+B6*C3</f>
        <v>0</v>
      </c>
      <c r="D6" s="23"/>
      <c r="E6" s="23"/>
      <c r="F6" s="23"/>
      <c r="G6" s="44"/>
      <c r="H6" s="24">
        <f>+B6*H3</f>
        <v>0</v>
      </c>
      <c r="I6" s="23"/>
      <c r="J6" s="23"/>
      <c r="K6" s="23"/>
      <c r="L6" s="44"/>
      <c r="M6" s="172">
        <f>+B6*M3</f>
        <v>0</v>
      </c>
      <c r="N6" s="23"/>
      <c r="O6" s="23"/>
      <c r="P6" s="23"/>
      <c r="Q6" s="43"/>
      <c r="R6" s="24">
        <f>+B6*R3</f>
        <v>0</v>
      </c>
      <c r="S6" s="23"/>
      <c r="T6" s="23"/>
      <c r="U6" s="23"/>
      <c r="V6" s="44"/>
      <c r="W6" s="172">
        <f>+B6*W3</f>
        <v>155.60000000000002</v>
      </c>
      <c r="X6" s="23"/>
      <c r="Y6" s="23"/>
      <c r="Z6" s="23"/>
      <c r="AA6" s="43"/>
      <c r="AB6" s="24">
        <f>+B6*AB3</f>
        <v>0</v>
      </c>
      <c r="AC6" s="23"/>
      <c r="AD6" s="23"/>
      <c r="AE6" s="23"/>
      <c r="AF6" s="44"/>
      <c r="AG6" s="172">
        <f>+B6*AG3</f>
        <v>0</v>
      </c>
      <c r="AH6" s="23"/>
      <c r="AI6" s="23"/>
      <c r="AJ6" s="23"/>
      <c r="AK6" s="43"/>
      <c r="AL6" s="24">
        <f>+G6*AL3</f>
        <v>0</v>
      </c>
      <c r="AM6" s="23"/>
      <c r="AN6" s="23"/>
      <c r="AO6" s="23"/>
      <c r="AP6" s="44"/>
      <c r="AQ6" s="24">
        <f>+B6*AQ3</f>
        <v>0</v>
      </c>
      <c r="AR6" s="23"/>
      <c r="AS6" s="23"/>
      <c r="AT6" s="23"/>
      <c r="AU6" s="44"/>
      <c r="AV6" s="172">
        <f>+B6*AV3</f>
        <v>0</v>
      </c>
      <c r="AW6" s="23"/>
      <c r="AX6" s="23"/>
      <c r="AY6" s="23"/>
      <c r="AZ6" s="43"/>
      <c r="BA6" s="24">
        <f>+AU6*BA3</f>
        <v>0</v>
      </c>
      <c r="BB6" s="23"/>
      <c r="BC6" s="23"/>
      <c r="BD6" s="23"/>
      <c r="BE6" s="44"/>
      <c r="BF6" s="24">
        <f>+B6*BF3</f>
        <v>59.2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13">
        <v>0.6</v>
      </c>
      <c r="C7" s="24">
        <f>+B7*C3</f>
        <v>0</v>
      </c>
      <c r="D7" s="23"/>
      <c r="E7" s="23"/>
      <c r="F7" s="23"/>
      <c r="G7" s="44"/>
      <c r="H7" s="24">
        <f>+B7*H3</f>
        <v>0</v>
      </c>
      <c r="I7" s="23"/>
      <c r="J7" s="23"/>
      <c r="K7" s="23"/>
      <c r="L7" s="44"/>
      <c r="M7" s="172">
        <f>+B7*M3</f>
        <v>0</v>
      </c>
      <c r="N7" s="23"/>
      <c r="O7" s="23"/>
      <c r="P7" s="23"/>
      <c r="Q7" s="43"/>
      <c r="R7" s="24">
        <f>+B7*R3</f>
        <v>0</v>
      </c>
      <c r="S7" s="23"/>
      <c r="T7" s="23"/>
      <c r="U7" s="23"/>
      <c r="V7" s="44"/>
      <c r="W7" s="172">
        <f>+B7*W3</f>
        <v>233.39999999999998</v>
      </c>
      <c r="X7" s="23"/>
      <c r="Y7" s="23"/>
      <c r="Z7" s="23"/>
      <c r="AA7" s="43"/>
      <c r="AB7" s="24">
        <f>+B7*AB3</f>
        <v>0</v>
      </c>
      <c r="AC7" s="23"/>
      <c r="AD7" s="23"/>
      <c r="AE7" s="23"/>
      <c r="AF7" s="44"/>
      <c r="AG7" s="172">
        <f>+B7*AG3</f>
        <v>0</v>
      </c>
      <c r="AH7" s="23"/>
      <c r="AI7" s="23"/>
      <c r="AJ7" s="23"/>
      <c r="AK7" s="43"/>
      <c r="AL7" s="24">
        <f>+G7*AL3</f>
        <v>0</v>
      </c>
      <c r="AM7" s="23"/>
      <c r="AN7" s="23"/>
      <c r="AO7" s="23"/>
      <c r="AP7" s="44"/>
      <c r="AQ7" s="24">
        <f>+B7*AQ3</f>
        <v>0</v>
      </c>
      <c r="AR7" s="23"/>
      <c r="AS7" s="23"/>
      <c r="AT7" s="23"/>
      <c r="AU7" s="44"/>
      <c r="AV7" s="172">
        <f>+B7*AV3</f>
        <v>0</v>
      </c>
      <c r="AW7" s="23"/>
      <c r="AX7" s="23"/>
      <c r="AY7" s="23"/>
      <c r="AZ7" s="43"/>
      <c r="BA7" s="24">
        <f>+AU7*BA3</f>
        <v>0</v>
      </c>
      <c r="BB7" s="23"/>
      <c r="BC7" s="23"/>
      <c r="BD7" s="23"/>
      <c r="BE7" s="44"/>
      <c r="BF7" s="24">
        <f>+B7*BF3</f>
        <v>88.8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6"/>
      <c r="H8" s="161"/>
      <c r="I8" s="254"/>
      <c r="J8" s="255"/>
      <c r="K8" s="256"/>
      <c r="L8" s="86"/>
      <c r="M8" s="85"/>
      <c r="N8" s="254"/>
      <c r="O8" s="255"/>
      <c r="P8" s="256"/>
      <c r="Q8" s="85"/>
      <c r="R8" s="161"/>
      <c r="S8" s="254"/>
      <c r="T8" s="255"/>
      <c r="U8" s="256"/>
      <c r="V8" s="86"/>
      <c r="W8" s="85"/>
      <c r="X8" s="254"/>
      <c r="Y8" s="255"/>
      <c r="Z8" s="256"/>
      <c r="AA8" s="85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161"/>
      <c r="AR8" s="254"/>
      <c r="AS8" s="255"/>
      <c r="AT8" s="256"/>
      <c r="AU8" s="86"/>
      <c r="AV8" s="85"/>
      <c r="AW8" s="254"/>
      <c r="AX8" s="255"/>
      <c r="AY8" s="256"/>
      <c r="AZ8" s="85"/>
      <c r="BA8" s="161"/>
      <c r="BB8" s="254"/>
      <c r="BC8" s="255"/>
      <c r="BD8" s="256"/>
      <c r="BE8" s="86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214"/>
      <c r="C9" s="130">
        <f>+C7</f>
        <v>0</v>
      </c>
      <c r="D9" s="150"/>
      <c r="E9" s="150"/>
      <c r="F9" s="131" t="s">
        <v>34</v>
      </c>
      <c r="G9" s="167" t="s">
        <v>19</v>
      </c>
      <c r="H9" s="130">
        <f>+H7</f>
        <v>0</v>
      </c>
      <c r="I9" s="150"/>
      <c r="J9" s="150"/>
      <c r="K9" s="131" t="s">
        <v>34</v>
      </c>
      <c r="L9" s="167" t="s">
        <v>19</v>
      </c>
      <c r="M9" s="185">
        <f>+M7</f>
        <v>0</v>
      </c>
      <c r="N9" s="150"/>
      <c r="O9" s="150"/>
      <c r="P9" s="131" t="s">
        <v>34</v>
      </c>
      <c r="Q9" s="169" t="s">
        <v>19</v>
      </c>
      <c r="R9" s="130">
        <f>+R7</f>
        <v>0</v>
      </c>
      <c r="S9" s="150"/>
      <c r="T9" s="150"/>
      <c r="U9" s="131" t="s">
        <v>34</v>
      </c>
      <c r="V9" s="167" t="s">
        <v>19</v>
      </c>
      <c r="W9" s="185">
        <f>+W7</f>
        <v>233.39999999999998</v>
      </c>
      <c r="X9" s="150"/>
      <c r="Y9" s="150"/>
      <c r="Z9" s="131" t="s">
        <v>34</v>
      </c>
      <c r="AA9" s="169" t="s">
        <v>19</v>
      </c>
      <c r="AB9" s="130">
        <f>+AB7</f>
        <v>0</v>
      </c>
      <c r="AC9" s="150"/>
      <c r="AD9" s="150"/>
      <c r="AE9" s="131" t="s">
        <v>34</v>
      </c>
      <c r="AF9" s="167" t="s">
        <v>19</v>
      </c>
      <c r="AG9" s="132">
        <f>+AG7</f>
        <v>0</v>
      </c>
      <c r="AH9" s="150"/>
      <c r="AI9" s="150"/>
      <c r="AJ9" s="131" t="s">
        <v>34</v>
      </c>
      <c r="AK9" s="169" t="s">
        <v>19</v>
      </c>
      <c r="AL9" s="128">
        <f>+AL7</f>
        <v>0</v>
      </c>
      <c r="AM9" s="150"/>
      <c r="AN9" s="150"/>
      <c r="AO9" s="131" t="s">
        <v>34</v>
      </c>
      <c r="AP9" s="167" t="s">
        <v>19</v>
      </c>
      <c r="AQ9" s="130">
        <f>+AQ7</f>
        <v>0</v>
      </c>
      <c r="AR9" s="150"/>
      <c r="AS9" s="150"/>
      <c r="AT9" s="131" t="s">
        <v>34</v>
      </c>
      <c r="AU9" s="167" t="s">
        <v>19</v>
      </c>
      <c r="AV9" s="132">
        <f>+AV7</f>
        <v>0</v>
      </c>
      <c r="AW9" s="150"/>
      <c r="AX9" s="150"/>
      <c r="AY9" s="131" t="s">
        <v>34</v>
      </c>
      <c r="AZ9" s="169" t="s">
        <v>19</v>
      </c>
      <c r="BA9" s="130">
        <f>+BA7</f>
        <v>0</v>
      </c>
      <c r="BB9" s="150"/>
      <c r="BC9" s="150"/>
      <c r="BD9" s="131" t="s">
        <v>34</v>
      </c>
      <c r="BE9" s="167" t="s">
        <v>19</v>
      </c>
      <c r="BF9" s="130">
        <f>+BF7</f>
        <v>88.8</v>
      </c>
      <c r="BG9" s="150"/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215"/>
      <c r="C10" s="93">
        <v>0</v>
      </c>
      <c r="D10" s="96">
        <v>0</v>
      </c>
      <c r="E10" s="96">
        <v>0</v>
      </c>
      <c r="F10" s="92">
        <f>+C10-D10</f>
        <v>0</v>
      </c>
      <c r="G10" s="187">
        <f>+C10-F10</f>
        <v>0</v>
      </c>
      <c r="H10" s="93">
        <v>0</v>
      </c>
      <c r="I10" s="96">
        <v>0</v>
      </c>
      <c r="J10" s="96">
        <v>0</v>
      </c>
      <c r="K10" s="92">
        <f>+H10-I10</f>
        <v>0</v>
      </c>
      <c r="L10" s="187">
        <f>+H10-K10</f>
        <v>0</v>
      </c>
      <c r="M10" s="93">
        <v>0</v>
      </c>
      <c r="N10" s="96">
        <v>0</v>
      </c>
      <c r="O10" s="96">
        <v>0</v>
      </c>
      <c r="P10" s="94">
        <f>+M10-N10</f>
        <v>0</v>
      </c>
      <c r="Q10" s="99">
        <f>SUM(N10:P10)</f>
        <v>0</v>
      </c>
      <c r="R10" s="93">
        <v>0</v>
      </c>
      <c r="S10" s="96">
        <v>0</v>
      </c>
      <c r="T10" s="96">
        <v>0</v>
      </c>
      <c r="U10" s="92">
        <f>+R10-S10</f>
        <v>0</v>
      </c>
      <c r="V10" s="100">
        <f>+R10-U10</f>
        <v>0</v>
      </c>
      <c r="W10" s="191">
        <v>9</v>
      </c>
      <c r="X10" s="230">
        <v>9</v>
      </c>
      <c r="Y10" s="96">
        <v>0</v>
      </c>
      <c r="Z10" s="97">
        <v>0</v>
      </c>
      <c r="AA10" s="188">
        <v>9</v>
      </c>
      <c r="AB10" s="93">
        <v>0</v>
      </c>
      <c r="AC10" s="96">
        <v>0</v>
      </c>
      <c r="AD10" s="96">
        <v>0</v>
      </c>
      <c r="AE10" s="97">
        <v>0</v>
      </c>
      <c r="AF10" s="98">
        <v>0</v>
      </c>
      <c r="AG10" s="186">
        <v>0</v>
      </c>
      <c r="AH10" s="96">
        <v>0</v>
      </c>
      <c r="AI10" s="96">
        <v>0</v>
      </c>
      <c r="AJ10" s="92">
        <v>0</v>
      </c>
      <c r="AK10" s="183">
        <v>0</v>
      </c>
      <c r="AL10" s="93">
        <v>0</v>
      </c>
      <c r="AM10" s="96">
        <v>0</v>
      </c>
      <c r="AN10" s="96">
        <v>0</v>
      </c>
      <c r="AO10" s="92">
        <v>0</v>
      </c>
      <c r="AP10" s="187">
        <v>0</v>
      </c>
      <c r="AQ10" s="93">
        <v>0</v>
      </c>
      <c r="AR10" s="96">
        <v>0</v>
      </c>
      <c r="AS10" s="96">
        <v>0</v>
      </c>
      <c r="AT10" s="92">
        <v>0</v>
      </c>
      <c r="AU10" s="100">
        <v>0</v>
      </c>
      <c r="AV10" s="186">
        <v>0</v>
      </c>
      <c r="AW10" s="96">
        <v>0</v>
      </c>
      <c r="AX10" s="96">
        <v>0</v>
      </c>
      <c r="AY10" s="92">
        <v>0</v>
      </c>
      <c r="AZ10" s="99">
        <v>0</v>
      </c>
      <c r="BA10" s="93">
        <v>0</v>
      </c>
      <c r="BB10" s="91">
        <v>0</v>
      </c>
      <c r="BC10" s="96">
        <v>0</v>
      </c>
      <c r="BD10" s="92">
        <v>0</v>
      </c>
      <c r="BE10" s="100">
        <v>0</v>
      </c>
      <c r="BF10" s="90">
        <v>3.7039572192513366</v>
      </c>
      <c r="BG10" s="232">
        <v>4</v>
      </c>
      <c r="BH10" s="96">
        <v>0</v>
      </c>
      <c r="BI10" s="92">
        <v>-0.29604278074866341</v>
      </c>
      <c r="BJ10" s="100">
        <v>4</v>
      </c>
    </row>
    <row r="11" spans="1:62" ht="13" x14ac:dyDescent="0.2">
      <c r="A11" s="8" t="s">
        <v>6</v>
      </c>
      <c r="B11" s="216"/>
      <c r="C11" s="93">
        <v>0</v>
      </c>
      <c r="D11" s="52">
        <v>0</v>
      </c>
      <c r="E11" s="52">
        <v>0</v>
      </c>
      <c r="F11" s="92">
        <f t="shared" ref="F11:F23" si="0">+C11-D11</f>
        <v>0</v>
      </c>
      <c r="G11" s="187">
        <f t="shared" ref="G11:G23" si="1">+C11-F11</f>
        <v>0</v>
      </c>
      <c r="H11" s="93">
        <v>0</v>
      </c>
      <c r="I11" s="52">
        <v>0</v>
      </c>
      <c r="J11" s="52">
        <v>0</v>
      </c>
      <c r="K11" s="92">
        <f t="shared" ref="K11:K23" si="2">+H11-I11</f>
        <v>0</v>
      </c>
      <c r="L11" s="187">
        <f t="shared" ref="L11:L23" si="3">+H11-K11</f>
        <v>0</v>
      </c>
      <c r="M11" s="93">
        <v>0</v>
      </c>
      <c r="N11" s="52">
        <v>0</v>
      </c>
      <c r="O11" s="52">
        <v>0</v>
      </c>
      <c r="P11" s="50">
        <f t="shared" ref="P11:P23" si="4">+M11-N11</f>
        <v>0</v>
      </c>
      <c r="Q11" s="42">
        <f t="shared" ref="Q11:Q23" si="5">SUM(N11:P11)</f>
        <v>0</v>
      </c>
      <c r="R11" s="93">
        <v>0</v>
      </c>
      <c r="S11" s="52">
        <v>0</v>
      </c>
      <c r="T11" s="52">
        <v>0</v>
      </c>
      <c r="U11" s="48">
        <f t="shared" ref="U11:U23" si="6">+R11-S11</f>
        <v>0</v>
      </c>
      <c r="V11" s="38">
        <f t="shared" ref="V11:V23" si="7">+R11-U11</f>
        <v>0</v>
      </c>
      <c r="W11" s="191">
        <v>9</v>
      </c>
      <c r="X11" s="229">
        <v>9</v>
      </c>
      <c r="Y11" s="52">
        <v>0</v>
      </c>
      <c r="Z11" s="53">
        <v>0</v>
      </c>
      <c r="AA11" s="189">
        <v>9</v>
      </c>
      <c r="AB11" s="93">
        <v>0</v>
      </c>
      <c r="AC11" s="52">
        <v>0</v>
      </c>
      <c r="AD11" s="52">
        <v>0</v>
      </c>
      <c r="AE11" s="97">
        <v>0</v>
      </c>
      <c r="AF11" s="98">
        <v>0</v>
      </c>
      <c r="AG11" s="186">
        <v>0</v>
      </c>
      <c r="AH11" s="52">
        <v>0</v>
      </c>
      <c r="AI11" s="52">
        <v>0</v>
      </c>
      <c r="AJ11" s="48">
        <v>0</v>
      </c>
      <c r="AK11" s="49">
        <v>0</v>
      </c>
      <c r="AL11" s="93">
        <v>0</v>
      </c>
      <c r="AM11" s="52">
        <v>0</v>
      </c>
      <c r="AN11" s="52">
        <v>0</v>
      </c>
      <c r="AO11" s="48">
        <v>0</v>
      </c>
      <c r="AP11" s="236">
        <v>0</v>
      </c>
      <c r="AQ11" s="93">
        <v>0</v>
      </c>
      <c r="AR11" s="52">
        <v>0</v>
      </c>
      <c r="AS11" s="52">
        <v>0</v>
      </c>
      <c r="AT11" s="48">
        <v>0</v>
      </c>
      <c r="AU11" s="38">
        <v>0</v>
      </c>
      <c r="AV11" s="186">
        <v>0</v>
      </c>
      <c r="AW11" s="52">
        <v>0</v>
      </c>
      <c r="AX11" s="52">
        <v>0</v>
      </c>
      <c r="AY11" s="48">
        <v>0</v>
      </c>
      <c r="AZ11" s="42">
        <v>0</v>
      </c>
      <c r="BA11" s="51">
        <v>0</v>
      </c>
      <c r="BB11" s="47">
        <v>0</v>
      </c>
      <c r="BC11" s="52">
        <v>0</v>
      </c>
      <c r="BD11" s="48">
        <v>0</v>
      </c>
      <c r="BE11" s="38">
        <v>0</v>
      </c>
      <c r="BF11" s="90">
        <v>3.7039572192513366</v>
      </c>
      <c r="BG11" s="231">
        <v>4</v>
      </c>
      <c r="BH11" s="52">
        <v>0</v>
      </c>
      <c r="BI11" s="92">
        <v>-0.29604278074866341</v>
      </c>
      <c r="BJ11" s="38">
        <v>4</v>
      </c>
    </row>
    <row r="12" spans="1:62" ht="13" x14ac:dyDescent="0.2">
      <c r="A12" s="8" t="s">
        <v>7</v>
      </c>
      <c r="B12" s="216"/>
      <c r="C12" s="93">
        <v>0</v>
      </c>
      <c r="D12" s="52">
        <v>0</v>
      </c>
      <c r="E12" s="52">
        <v>0</v>
      </c>
      <c r="F12" s="92">
        <f t="shared" si="0"/>
        <v>0</v>
      </c>
      <c r="G12" s="187">
        <f t="shared" si="1"/>
        <v>0</v>
      </c>
      <c r="H12" s="93">
        <v>0</v>
      </c>
      <c r="I12" s="52">
        <v>0</v>
      </c>
      <c r="J12" s="52">
        <v>0</v>
      </c>
      <c r="K12" s="92">
        <f t="shared" si="2"/>
        <v>0</v>
      </c>
      <c r="L12" s="187">
        <f t="shared" si="3"/>
        <v>0</v>
      </c>
      <c r="M12" s="93">
        <v>0</v>
      </c>
      <c r="N12" s="52">
        <v>0</v>
      </c>
      <c r="O12" s="52">
        <v>0</v>
      </c>
      <c r="P12" s="50">
        <f t="shared" si="4"/>
        <v>0</v>
      </c>
      <c r="Q12" s="42">
        <f t="shared" si="5"/>
        <v>0</v>
      </c>
      <c r="R12" s="93">
        <v>0</v>
      </c>
      <c r="S12" s="52">
        <v>0</v>
      </c>
      <c r="T12" s="52">
        <v>0</v>
      </c>
      <c r="U12" s="48">
        <f t="shared" si="6"/>
        <v>0</v>
      </c>
      <c r="V12" s="38">
        <f t="shared" si="7"/>
        <v>0</v>
      </c>
      <c r="W12" s="191">
        <v>18</v>
      </c>
      <c r="X12" s="229">
        <v>18</v>
      </c>
      <c r="Y12" s="52">
        <v>0</v>
      </c>
      <c r="Z12" s="53">
        <v>0</v>
      </c>
      <c r="AA12" s="189">
        <v>18</v>
      </c>
      <c r="AB12" s="93">
        <v>0</v>
      </c>
      <c r="AC12" s="52">
        <v>0</v>
      </c>
      <c r="AD12" s="52">
        <v>0</v>
      </c>
      <c r="AE12" s="97">
        <v>0</v>
      </c>
      <c r="AF12" s="98">
        <v>0</v>
      </c>
      <c r="AG12" s="186">
        <v>0</v>
      </c>
      <c r="AH12" s="52">
        <v>0</v>
      </c>
      <c r="AI12" s="52">
        <v>0</v>
      </c>
      <c r="AJ12" s="48">
        <v>0</v>
      </c>
      <c r="AK12" s="49">
        <v>0</v>
      </c>
      <c r="AL12" s="93">
        <v>0</v>
      </c>
      <c r="AM12" s="52">
        <v>0</v>
      </c>
      <c r="AN12" s="52">
        <v>0</v>
      </c>
      <c r="AO12" s="48">
        <v>0</v>
      </c>
      <c r="AP12" s="236">
        <v>0</v>
      </c>
      <c r="AQ12" s="93">
        <v>0</v>
      </c>
      <c r="AR12" s="52">
        <v>0</v>
      </c>
      <c r="AS12" s="52">
        <v>0</v>
      </c>
      <c r="AT12" s="48">
        <v>0</v>
      </c>
      <c r="AU12" s="38">
        <v>0</v>
      </c>
      <c r="AV12" s="186">
        <v>0</v>
      </c>
      <c r="AW12" s="52">
        <v>0</v>
      </c>
      <c r="AX12" s="52">
        <v>0</v>
      </c>
      <c r="AY12" s="48">
        <v>0</v>
      </c>
      <c r="AZ12" s="42">
        <v>0</v>
      </c>
      <c r="BA12" s="51">
        <v>0</v>
      </c>
      <c r="BB12" s="47">
        <v>0</v>
      </c>
      <c r="BC12" s="52">
        <v>0</v>
      </c>
      <c r="BD12" s="48">
        <v>0</v>
      </c>
      <c r="BE12" s="38">
        <v>0</v>
      </c>
      <c r="BF12" s="90">
        <v>7.2179679144385025</v>
      </c>
      <c r="BG12" s="231">
        <v>7</v>
      </c>
      <c r="BH12" s="52">
        <v>0</v>
      </c>
      <c r="BI12" s="92">
        <v>0.2179679144385025</v>
      </c>
      <c r="BJ12" s="38">
        <v>7</v>
      </c>
    </row>
    <row r="13" spans="1:62" ht="13" x14ac:dyDescent="0.2">
      <c r="A13" s="8" t="s">
        <v>8</v>
      </c>
      <c r="B13" s="216"/>
      <c r="C13" s="93">
        <v>0</v>
      </c>
      <c r="D13" s="52">
        <v>0</v>
      </c>
      <c r="E13" s="52">
        <v>0</v>
      </c>
      <c r="F13" s="92">
        <f t="shared" si="0"/>
        <v>0</v>
      </c>
      <c r="G13" s="187">
        <f t="shared" si="1"/>
        <v>0</v>
      </c>
      <c r="H13" s="93">
        <v>0</v>
      </c>
      <c r="I13" s="52">
        <v>0</v>
      </c>
      <c r="J13" s="52">
        <v>0</v>
      </c>
      <c r="K13" s="92">
        <f t="shared" si="2"/>
        <v>0</v>
      </c>
      <c r="L13" s="187">
        <f t="shared" si="3"/>
        <v>0</v>
      </c>
      <c r="M13" s="93">
        <v>0</v>
      </c>
      <c r="N13" s="52">
        <v>0</v>
      </c>
      <c r="O13" s="52">
        <v>0</v>
      </c>
      <c r="P13" s="50">
        <f t="shared" si="4"/>
        <v>0</v>
      </c>
      <c r="Q13" s="42">
        <f t="shared" si="5"/>
        <v>0</v>
      </c>
      <c r="R13" s="93">
        <v>0</v>
      </c>
      <c r="S13" s="52">
        <v>0</v>
      </c>
      <c r="T13" s="52">
        <v>0</v>
      </c>
      <c r="U13" s="48">
        <f t="shared" si="6"/>
        <v>0</v>
      </c>
      <c r="V13" s="38">
        <f t="shared" si="7"/>
        <v>0</v>
      </c>
      <c r="W13" s="191">
        <v>9</v>
      </c>
      <c r="X13" s="52">
        <v>9</v>
      </c>
      <c r="Y13" s="52">
        <v>0</v>
      </c>
      <c r="Z13" s="53">
        <v>0</v>
      </c>
      <c r="AA13" s="189">
        <v>9</v>
      </c>
      <c r="AB13" s="93">
        <v>0</v>
      </c>
      <c r="AC13" s="52">
        <v>0</v>
      </c>
      <c r="AD13" s="52">
        <v>0</v>
      </c>
      <c r="AE13" s="97">
        <v>0</v>
      </c>
      <c r="AF13" s="98">
        <v>0</v>
      </c>
      <c r="AG13" s="186">
        <v>0</v>
      </c>
      <c r="AH13" s="52">
        <v>0</v>
      </c>
      <c r="AI13" s="52">
        <v>0</v>
      </c>
      <c r="AJ13" s="48">
        <v>0</v>
      </c>
      <c r="AK13" s="49">
        <v>0</v>
      </c>
      <c r="AL13" s="93">
        <v>0</v>
      </c>
      <c r="AM13" s="52">
        <v>0</v>
      </c>
      <c r="AN13" s="52">
        <v>0</v>
      </c>
      <c r="AO13" s="48">
        <v>0</v>
      </c>
      <c r="AP13" s="236">
        <v>0</v>
      </c>
      <c r="AQ13" s="93">
        <v>0</v>
      </c>
      <c r="AR13" s="52">
        <v>0</v>
      </c>
      <c r="AS13" s="52">
        <v>0</v>
      </c>
      <c r="AT13" s="48">
        <v>0</v>
      </c>
      <c r="AU13" s="38">
        <v>0</v>
      </c>
      <c r="AV13" s="186">
        <v>0</v>
      </c>
      <c r="AW13" s="52">
        <v>0</v>
      </c>
      <c r="AX13" s="52">
        <v>0</v>
      </c>
      <c r="AY13" s="48">
        <v>0</v>
      </c>
      <c r="AZ13" s="42">
        <v>0</v>
      </c>
      <c r="BA13" s="51">
        <v>0</v>
      </c>
      <c r="BB13" s="47">
        <v>0</v>
      </c>
      <c r="BC13" s="52">
        <v>0</v>
      </c>
      <c r="BD13" s="48">
        <v>0</v>
      </c>
      <c r="BE13" s="38">
        <v>0</v>
      </c>
      <c r="BF13" s="90">
        <v>3.7039572192513366</v>
      </c>
      <c r="BG13" s="47">
        <v>4</v>
      </c>
      <c r="BH13" s="52">
        <v>0</v>
      </c>
      <c r="BI13" s="92">
        <v>-0.29604278074866341</v>
      </c>
      <c r="BJ13" s="38">
        <v>4</v>
      </c>
    </row>
    <row r="14" spans="1:62" ht="13" x14ac:dyDescent="0.2">
      <c r="A14" s="8" t="s">
        <v>9</v>
      </c>
      <c r="B14" s="216"/>
      <c r="C14" s="93">
        <v>0</v>
      </c>
      <c r="D14" s="52">
        <v>0</v>
      </c>
      <c r="E14" s="52">
        <v>0</v>
      </c>
      <c r="F14" s="92">
        <f t="shared" si="0"/>
        <v>0</v>
      </c>
      <c r="G14" s="187">
        <f t="shared" si="1"/>
        <v>0</v>
      </c>
      <c r="H14" s="93">
        <v>0</v>
      </c>
      <c r="I14" s="52">
        <v>0</v>
      </c>
      <c r="J14" s="52">
        <v>0</v>
      </c>
      <c r="K14" s="92">
        <f t="shared" si="2"/>
        <v>0</v>
      </c>
      <c r="L14" s="187">
        <f t="shared" si="3"/>
        <v>0</v>
      </c>
      <c r="M14" s="93">
        <v>0</v>
      </c>
      <c r="N14" s="52">
        <v>0</v>
      </c>
      <c r="O14" s="52">
        <v>0</v>
      </c>
      <c r="P14" s="50">
        <f t="shared" si="4"/>
        <v>0</v>
      </c>
      <c r="Q14" s="42">
        <f t="shared" si="5"/>
        <v>0</v>
      </c>
      <c r="R14" s="93">
        <v>0</v>
      </c>
      <c r="S14" s="52">
        <v>0</v>
      </c>
      <c r="T14" s="52">
        <v>0</v>
      </c>
      <c r="U14" s="48">
        <f t="shared" si="6"/>
        <v>0</v>
      </c>
      <c r="V14" s="38">
        <f t="shared" si="7"/>
        <v>0</v>
      </c>
      <c r="W14" s="191">
        <v>18</v>
      </c>
      <c r="X14" s="229">
        <v>18</v>
      </c>
      <c r="Y14" s="52">
        <v>0</v>
      </c>
      <c r="Z14" s="53">
        <v>0</v>
      </c>
      <c r="AA14" s="189">
        <v>18</v>
      </c>
      <c r="AB14" s="93">
        <v>0</v>
      </c>
      <c r="AC14" s="52">
        <v>0</v>
      </c>
      <c r="AD14" s="52">
        <v>0</v>
      </c>
      <c r="AE14" s="97">
        <v>0</v>
      </c>
      <c r="AF14" s="98">
        <v>0</v>
      </c>
      <c r="AG14" s="186">
        <v>0</v>
      </c>
      <c r="AH14" s="52">
        <v>0</v>
      </c>
      <c r="AI14" s="52">
        <v>0</v>
      </c>
      <c r="AJ14" s="48">
        <v>0</v>
      </c>
      <c r="AK14" s="49">
        <v>0</v>
      </c>
      <c r="AL14" s="93">
        <v>0</v>
      </c>
      <c r="AM14" s="52">
        <v>0</v>
      </c>
      <c r="AN14" s="52">
        <v>0</v>
      </c>
      <c r="AO14" s="48">
        <v>0</v>
      </c>
      <c r="AP14" s="236">
        <v>0</v>
      </c>
      <c r="AQ14" s="93">
        <v>0</v>
      </c>
      <c r="AR14" s="52">
        <v>0</v>
      </c>
      <c r="AS14" s="52">
        <v>0</v>
      </c>
      <c r="AT14" s="48">
        <v>0</v>
      </c>
      <c r="AU14" s="38">
        <v>0</v>
      </c>
      <c r="AV14" s="186">
        <v>0</v>
      </c>
      <c r="AW14" s="52">
        <v>0</v>
      </c>
      <c r="AX14" s="52">
        <v>0</v>
      </c>
      <c r="AY14" s="48">
        <v>0</v>
      </c>
      <c r="AZ14" s="42">
        <v>0</v>
      </c>
      <c r="BA14" s="51">
        <v>0</v>
      </c>
      <c r="BB14" s="47">
        <v>0</v>
      </c>
      <c r="BC14" s="52">
        <v>0</v>
      </c>
      <c r="BD14" s="48">
        <v>0</v>
      </c>
      <c r="BE14" s="38">
        <v>0</v>
      </c>
      <c r="BF14" s="90">
        <v>7.2179679144385025</v>
      </c>
      <c r="BG14" s="231">
        <v>7</v>
      </c>
      <c r="BH14" s="52">
        <v>0</v>
      </c>
      <c r="BI14" s="92">
        <v>0.2179679144385025</v>
      </c>
      <c r="BJ14" s="38">
        <v>7</v>
      </c>
    </row>
    <row r="15" spans="1:62" ht="13" x14ac:dyDescent="0.2">
      <c r="A15" s="8" t="s">
        <v>10</v>
      </c>
      <c r="B15" s="216"/>
      <c r="C15" s="93">
        <v>0</v>
      </c>
      <c r="D15" s="52">
        <v>0</v>
      </c>
      <c r="E15" s="52">
        <v>0</v>
      </c>
      <c r="F15" s="92">
        <f t="shared" si="0"/>
        <v>0</v>
      </c>
      <c r="G15" s="187">
        <f t="shared" si="1"/>
        <v>0</v>
      </c>
      <c r="H15" s="93">
        <v>0</v>
      </c>
      <c r="I15" s="52">
        <v>0</v>
      </c>
      <c r="J15" s="52">
        <v>0</v>
      </c>
      <c r="K15" s="92">
        <f t="shared" si="2"/>
        <v>0</v>
      </c>
      <c r="L15" s="187">
        <f t="shared" si="3"/>
        <v>0</v>
      </c>
      <c r="M15" s="93">
        <v>0</v>
      </c>
      <c r="N15" s="52">
        <v>0</v>
      </c>
      <c r="O15" s="52">
        <v>0</v>
      </c>
      <c r="P15" s="50">
        <f t="shared" si="4"/>
        <v>0</v>
      </c>
      <c r="Q15" s="42">
        <f t="shared" si="5"/>
        <v>0</v>
      </c>
      <c r="R15" s="93">
        <v>0</v>
      </c>
      <c r="S15" s="52">
        <v>0</v>
      </c>
      <c r="T15" s="52">
        <v>0</v>
      </c>
      <c r="U15" s="48">
        <f t="shared" si="6"/>
        <v>0</v>
      </c>
      <c r="V15" s="38">
        <f t="shared" si="7"/>
        <v>0</v>
      </c>
      <c r="W15" s="191">
        <v>18</v>
      </c>
      <c r="X15" s="52">
        <v>18</v>
      </c>
      <c r="Y15" s="52">
        <v>0</v>
      </c>
      <c r="Z15" s="53">
        <v>0</v>
      </c>
      <c r="AA15" s="189">
        <v>18</v>
      </c>
      <c r="AB15" s="93">
        <v>0</v>
      </c>
      <c r="AC15" s="52">
        <v>0</v>
      </c>
      <c r="AD15" s="52">
        <v>0</v>
      </c>
      <c r="AE15" s="97">
        <v>0</v>
      </c>
      <c r="AF15" s="98">
        <v>0</v>
      </c>
      <c r="AG15" s="186">
        <v>0</v>
      </c>
      <c r="AH15" s="52">
        <v>0</v>
      </c>
      <c r="AI15" s="52">
        <v>0</v>
      </c>
      <c r="AJ15" s="48">
        <v>0</v>
      </c>
      <c r="AK15" s="49">
        <v>0</v>
      </c>
      <c r="AL15" s="93">
        <v>0</v>
      </c>
      <c r="AM15" s="52">
        <v>0</v>
      </c>
      <c r="AN15" s="52">
        <v>0</v>
      </c>
      <c r="AO15" s="48">
        <v>0</v>
      </c>
      <c r="AP15" s="236">
        <v>0</v>
      </c>
      <c r="AQ15" s="93">
        <v>0</v>
      </c>
      <c r="AR15" s="52">
        <v>0</v>
      </c>
      <c r="AS15" s="52">
        <v>0</v>
      </c>
      <c r="AT15" s="48">
        <v>0</v>
      </c>
      <c r="AU15" s="38">
        <v>0</v>
      </c>
      <c r="AV15" s="186">
        <v>0</v>
      </c>
      <c r="AW15" s="52">
        <v>0</v>
      </c>
      <c r="AX15" s="52">
        <v>0</v>
      </c>
      <c r="AY15" s="48">
        <v>0</v>
      </c>
      <c r="AZ15" s="42">
        <v>0</v>
      </c>
      <c r="BA15" s="51">
        <v>0</v>
      </c>
      <c r="BB15" s="47">
        <v>0</v>
      </c>
      <c r="BC15" s="52">
        <v>0</v>
      </c>
      <c r="BD15" s="48">
        <v>0</v>
      </c>
      <c r="BE15" s="38">
        <v>0</v>
      </c>
      <c r="BF15" s="90">
        <v>7.2179679144385025</v>
      </c>
      <c r="BG15" s="47">
        <v>7</v>
      </c>
      <c r="BH15" s="52">
        <v>0</v>
      </c>
      <c r="BI15" s="92">
        <v>0.2179679144385025</v>
      </c>
      <c r="BJ15" s="38">
        <v>7</v>
      </c>
    </row>
    <row r="16" spans="1:62" ht="13" x14ac:dyDescent="0.2">
      <c r="A16" s="8" t="s">
        <v>11</v>
      </c>
      <c r="B16" s="216"/>
      <c r="C16" s="93">
        <v>0</v>
      </c>
      <c r="D16" s="52">
        <v>0</v>
      </c>
      <c r="E16" s="52">
        <v>0</v>
      </c>
      <c r="F16" s="92">
        <f t="shared" si="0"/>
        <v>0</v>
      </c>
      <c r="G16" s="187">
        <f t="shared" si="1"/>
        <v>0</v>
      </c>
      <c r="H16" s="93">
        <v>0</v>
      </c>
      <c r="I16" s="52">
        <v>0</v>
      </c>
      <c r="J16" s="52">
        <v>0</v>
      </c>
      <c r="K16" s="92">
        <f t="shared" si="2"/>
        <v>0</v>
      </c>
      <c r="L16" s="187">
        <f t="shared" si="3"/>
        <v>0</v>
      </c>
      <c r="M16" s="93">
        <v>0</v>
      </c>
      <c r="N16" s="52">
        <v>0</v>
      </c>
      <c r="O16" s="52">
        <v>0</v>
      </c>
      <c r="P16" s="50">
        <f t="shared" si="4"/>
        <v>0</v>
      </c>
      <c r="Q16" s="42">
        <f t="shared" si="5"/>
        <v>0</v>
      </c>
      <c r="R16" s="93">
        <v>0</v>
      </c>
      <c r="S16" s="52">
        <v>0</v>
      </c>
      <c r="T16" s="52">
        <v>0</v>
      </c>
      <c r="U16" s="48">
        <f t="shared" si="6"/>
        <v>0</v>
      </c>
      <c r="V16" s="38">
        <f t="shared" si="7"/>
        <v>0</v>
      </c>
      <c r="W16" s="191">
        <v>18</v>
      </c>
      <c r="X16" s="52">
        <v>18</v>
      </c>
      <c r="Y16" s="52">
        <v>0</v>
      </c>
      <c r="Z16" s="53">
        <v>0</v>
      </c>
      <c r="AA16" s="189">
        <v>18</v>
      </c>
      <c r="AB16" s="93">
        <v>0</v>
      </c>
      <c r="AC16" s="52">
        <v>0</v>
      </c>
      <c r="AD16" s="52">
        <v>0</v>
      </c>
      <c r="AE16" s="97">
        <v>0</v>
      </c>
      <c r="AF16" s="98">
        <v>0</v>
      </c>
      <c r="AG16" s="186">
        <v>0</v>
      </c>
      <c r="AH16" s="52">
        <v>0</v>
      </c>
      <c r="AI16" s="52">
        <v>0</v>
      </c>
      <c r="AJ16" s="48">
        <v>0</v>
      </c>
      <c r="AK16" s="49">
        <v>0</v>
      </c>
      <c r="AL16" s="93">
        <v>0</v>
      </c>
      <c r="AM16" s="52">
        <v>0</v>
      </c>
      <c r="AN16" s="52">
        <v>0</v>
      </c>
      <c r="AO16" s="48">
        <v>0</v>
      </c>
      <c r="AP16" s="236">
        <v>0</v>
      </c>
      <c r="AQ16" s="93">
        <v>0</v>
      </c>
      <c r="AR16" s="52">
        <v>0</v>
      </c>
      <c r="AS16" s="52">
        <v>0</v>
      </c>
      <c r="AT16" s="48">
        <v>0</v>
      </c>
      <c r="AU16" s="38">
        <v>0</v>
      </c>
      <c r="AV16" s="186">
        <v>0</v>
      </c>
      <c r="AW16" s="52">
        <v>0</v>
      </c>
      <c r="AX16" s="52">
        <v>0</v>
      </c>
      <c r="AY16" s="48">
        <v>0</v>
      </c>
      <c r="AZ16" s="42">
        <v>0</v>
      </c>
      <c r="BA16" s="51">
        <v>0</v>
      </c>
      <c r="BB16" s="47">
        <v>0</v>
      </c>
      <c r="BC16" s="52">
        <v>0</v>
      </c>
      <c r="BD16" s="48">
        <v>0</v>
      </c>
      <c r="BE16" s="38">
        <v>0</v>
      </c>
      <c r="BF16" s="90">
        <v>7.2179679144385025</v>
      </c>
      <c r="BG16" s="47">
        <v>7</v>
      </c>
      <c r="BH16" s="52">
        <v>0</v>
      </c>
      <c r="BI16" s="92">
        <v>0.2179679144385025</v>
      </c>
      <c r="BJ16" s="38">
        <v>7</v>
      </c>
    </row>
    <row r="17" spans="1:62" ht="13" x14ac:dyDescent="0.2">
      <c r="A17" s="8" t="s">
        <v>12</v>
      </c>
      <c r="B17" s="216"/>
      <c r="C17" s="93">
        <v>0</v>
      </c>
      <c r="D17" s="52">
        <v>0</v>
      </c>
      <c r="E17" s="52">
        <v>0</v>
      </c>
      <c r="F17" s="92">
        <f t="shared" si="0"/>
        <v>0</v>
      </c>
      <c r="G17" s="187">
        <f t="shared" si="1"/>
        <v>0</v>
      </c>
      <c r="H17" s="93">
        <v>0</v>
      </c>
      <c r="I17" s="52">
        <v>0</v>
      </c>
      <c r="J17" s="52">
        <v>0</v>
      </c>
      <c r="K17" s="92">
        <f t="shared" si="2"/>
        <v>0</v>
      </c>
      <c r="L17" s="187">
        <f t="shared" si="3"/>
        <v>0</v>
      </c>
      <c r="M17" s="93">
        <v>0</v>
      </c>
      <c r="N17" s="52">
        <v>0</v>
      </c>
      <c r="O17" s="52">
        <v>0</v>
      </c>
      <c r="P17" s="50">
        <f t="shared" si="4"/>
        <v>0</v>
      </c>
      <c r="Q17" s="42">
        <f t="shared" si="5"/>
        <v>0</v>
      </c>
      <c r="R17" s="93">
        <v>0</v>
      </c>
      <c r="S17" s="52">
        <v>0</v>
      </c>
      <c r="T17" s="52">
        <v>0</v>
      </c>
      <c r="U17" s="48">
        <f t="shared" si="6"/>
        <v>0</v>
      </c>
      <c r="V17" s="38">
        <f t="shared" si="7"/>
        <v>0</v>
      </c>
      <c r="W17" s="191">
        <v>9</v>
      </c>
      <c r="X17" s="52">
        <v>9</v>
      </c>
      <c r="Y17" s="52">
        <v>0</v>
      </c>
      <c r="Z17" s="53">
        <v>0</v>
      </c>
      <c r="AA17" s="189">
        <v>9</v>
      </c>
      <c r="AB17" s="93">
        <v>0</v>
      </c>
      <c r="AC17" s="52">
        <v>0</v>
      </c>
      <c r="AD17" s="52">
        <v>0</v>
      </c>
      <c r="AE17" s="97">
        <v>0</v>
      </c>
      <c r="AF17" s="98">
        <v>0</v>
      </c>
      <c r="AG17" s="186">
        <v>0</v>
      </c>
      <c r="AH17" s="52">
        <v>0</v>
      </c>
      <c r="AI17" s="52">
        <v>0</v>
      </c>
      <c r="AJ17" s="48">
        <v>0</v>
      </c>
      <c r="AK17" s="49">
        <v>0</v>
      </c>
      <c r="AL17" s="93">
        <v>0</v>
      </c>
      <c r="AM17" s="52">
        <v>0</v>
      </c>
      <c r="AN17" s="52">
        <v>0</v>
      </c>
      <c r="AO17" s="48">
        <v>0</v>
      </c>
      <c r="AP17" s="236">
        <v>0</v>
      </c>
      <c r="AQ17" s="93">
        <v>0</v>
      </c>
      <c r="AR17" s="52">
        <v>0</v>
      </c>
      <c r="AS17" s="52">
        <v>0</v>
      </c>
      <c r="AT17" s="48">
        <v>0</v>
      </c>
      <c r="AU17" s="38">
        <v>0</v>
      </c>
      <c r="AV17" s="186">
        <v>0</v>
      </c>
      <c r="AW17" s="52">
        <v>0</v>
      </c>
      <c r="AX17" s="52">
        <v>0</v>
      </c>
      <c r="AY17" s="48">
        <v>0</v>
      </c>
      <c r="AZ17" s="42">
        <v>0</v>
      </c>
      <c r="BA17" s="51">
        <v>0</v>
      </c>
      <c r="BB17" s="47">
        <v>0</v>
      </c>
      <c r="BC17" s="52">
        <v>0</v>
      </c>
      <c r="BD17" s="48">
        <v>0</v>
      </c>
      <c r="BE17" s="38">
        <v>0</v>
      </c>
      <c r="BF17" s="90">
        <v>3.7039572192513366</v>
      </c>
      <c r="BG17" s="47">
        <v>4</v>
      </c>
      <c r="BH17" s="52">
        <v>0</v>
      </c>
      <c r="BI17" s="92">
        <v>-0.29604278074866341</v>
      </c>
      <c r="BJ17" s="38">
        <v>4</v>
      </c>
    </row>
    <row r="18" spans="1:62" ht="13" x14ac:dyDescent="0.2">
      <c r="A18" s="8" t="s">
        <v>29</v>
      </c>
      <c r="B18" s="216"/>
      <c r="C18" s="93">
        <v>0</v>
      </c>
      <c r="D18" s="52">
        <v>0</v>
      </c>
      <c r="E18" s="52">
        <v>0</v>
      </c>
      <c r="F18" s="92">
        <f t="shared" si="0"/>
        <v>0</v>
      </c>
      <c r="G18" s="187">
        <f t="shared" si="1"/>
        <v>0</v>
      </c>
      <c r="H18" s="93">
        <v>0</v>
      </c>
      <c r="I18" s="52">
        <v>0</v>
      </c>
      <c r="J18" s="52">
        <v>0</v>
      </c>
      <c r="K18" s="92">
        <f t="shared" si="2"/>
        <v>0</v>
      </c>
      <c r="L18" s="187">
        <f t="shared" si="3"/>
        <v>0</v>
      </c>
      <c r="M18" s="93">
        <v>0</v>
      </c>
      <c r="N18" s="52">
        <v>0</v>
      </c>
      <c r="O18" s="52">
        <v>0</v>
      </c>
      <c r="P18" s="50">
        <f t="shared" si="4"/>
        <v>0</v>
      </c>
      <c r="Q18" s="42">
        <f t="shared" si="5"/>
        <v>0</v>
      </c>
      <c r="R18" s="93">
        <v>0</v>
      </c>
      <c r="S18" s="52">
        <v>0</v>
      </c>
      <c r="T18" s="52">
        <v>0</v>
      </c>
      <c r="U18" s="48">
        <f t="shared" si="6"/>
        <v>0</v>
      </c>
      <c r="V18" s="38">
        <f t="shared" si="7"/>
        <v>0</v>
      </c>
      <c r="W18" s="191">
        <v>20</v>
      </c>
      <c r="X18" s="52">
        <v>20</v>
      </c>
      <c r="Y18" s="52">
        <v>0</v>
      </c>
      <c r="Z18" s="53">
        <v>0</v>
      </c>
      <c r="AA18" s="189">
        <v>20</v>
      </c>
      <c r="AB18" s="93">
        <v>0</v>
      </c>
      <c r="AC18" s="52">
        <v>0</v>
      </c>
      <c r="AD18" s="52">
        <v>0</v>
      </c>
      <c r="AE18" s="97">
        <v>0</v>
      </c>
      <c r="AF18" s="98">
        <v>0</v>
      </c>
      <c r="AG18" s="186">
        <v>0</v>
      </c>
      <c r="AH18" s="52">
        <v>0</v>
      </c>
      <c r="AI18" s="52">
        <v>0</v>
      </c>
      <c r="AJ18" s="48">
        <v>0</v>
      </c>
      <c r="AK18" s="49">
        <v>0</v>
      </c>
      <c r="AL18" s="93">
        <v>0</v>
      </c>
      <c r="AM18" s="52">
        <v>0</v>
      </c>
      <c r="AN18" s="52">
        <v>0</v>
      </c>
      <c r="AO18" s="48">
        <v>0</v>
      </c>
      <c r="AP18" s="236">
        <v>0</v>
      </c>
      <c r="AQ18" s="93">
        <v>0</v>
      </c>
      <c r="AR18" s="52">
        <v>0</v>
      </c>
      <c r="AS18" s="52">
        <v>0</v>
      </c>
      <c r="AT18" s="48">
        <v>0</v>
      </c>
      <c r="AU18" s="38">
        <v>0</v>
      </c>
      <c r="AV18" s="186">
        <v>0</v>
      </c>
      <c r="AW18" s="52">
        <v>0</v>
      </c>
      <c r="AX18" s="52">
        <v>0</v>
      </c>
      <c r="AY18" s="48">
        <v>0</v>
      </c>
      <c r="AZ18" s="42">
        <v>0</v>
      </c>
      <c r="BA18" s="51">
        <v>0</v>
      </c>
      <c r="BB18" s="47">
        <v>0</v>
      </c>
      <c r="BC18" s="52">
        <v>0</v>
      </c>
      <c r="BD18" s="48">
        <v>0</v>
      </c>
      <c r="BE18" s="38">
        <v>0</v>
      </c>
      <c r="BF18" s="90">
        <v>9</v>
      </c>
      <c r="BG18" s="47">
        <v>0</v>
      </c>
      <c r="BH18" s="52">
        <v>0</v>
      </c>
      <c r="BI18" s="92">
        <v>9</v>
      </c>
      <c r="BJ18" s="38">
        <v>0</v>
      </c>
    </row>
    <row r="19" spans="1:62" ht="13" x14ac:dyDescent="0.2">
      <c r="A19" s="8" t="s">
        <v>30</v>
      </c>
      <c r="B19" s="216"/>
      <c r="C19" s="93">
        <v>0</v>
      </c>
      <c r="D19" s="52">
        <v>0</v>
      </c>
      <c r="E19" s="52">
        <v>0</v>
      </c>
      <c r="F19" s="92">
        <f t="shared" si="0"/>
        <v>0</v>
      </c>
      <c r="G19" s="187">
        <f t="shared" si="1"/>
        <v>0</v>
      </c>
      <c r="H19" s="93">
        <v>0</v>
      </c>
      <c r="I19" s="52">
        <v>0</v>
      </c>
      <c r="J19" s="52">
        <v>0</v>
      </c>
      <c r="K19" s="92">
        <f t="shared" si="2"/>
        <v>0</v>
      </c>
      <c r="L19" s="187">
        <f t="shared" si="3"/>
        <v>0</v>
      </c>
      <c r="M19" s="93">
        <v>0</v>
      </c>
      <c r="N19" s="52">
        <v>0</v>
      </c>
      <c r="O19" s="52">
        <v>0</v>
      </c>
      <c r="P19" s="50">
        <f t="shared" si="4"/>
        <v>0</v>
      </c>
      <c r="Q19" s="42">
        <f t="shared" si="5"/>
        <v>0</v>
      </c>
      <c r="R19" s="93">
        <v>0</v>
      </c>
      <c r="S19" s="52">
        <v>0</v>
      </c>
      <c r="T19" s="52">
        <v>0</v>
      </c>
      <c r="U19" s="48">
        <f t="shared" si="6"/>
        <v>0</v>
      </c>
      <c r="V19" s="38">
        <f t="shared" si="7"/>
        <v>0</v>
      </c>
      <c r="W19" s="191">
        <v>0</v>
      </c>
      <c r="X19" s="52">
        <v>0</v>
      </c>
      <c r="Y19" s="52">
        <v>0</v>
      </c>
      <c r="Z19" s="53">
        <v>0</v>
      </c>
      <c r="AA19" s="189">
        <v>0</v>
      </c>
      <c r="AB19" s="93">
        <v>0</v>
      </c>
      <c r="AC19" s="52">
        <v>0</v>
      </c>
      <c r="AD19" s="52">
        <v>0</v>
      </c>
      <c r="AE19" s="97">
        <v>0</v>
      </c>
      <c r="AF19" s="98">
        <v>0</v>
      </c>
      <c r="AG19" s="186">
        <v>0</v>
      </c>
      <c r="AH19" s="52">
        <v>0</v>
      </c>
      <c r="AI19" s="52">
        <v>0</v>
      </c>
      <c r="AJ19" s="48">
        <v>0</v>
      </c>
      <c r="AK19" s="49">
        <v>0</v>
      </c>
      <c r="AL19" s="93">
        <v>0</v>
      </c>
      <c r="AM19" s="52">
        <v>0</v>
      </c>
      <c r="AN19" s="52">
        <v>0</v>
      </c>
      <c r="AO19" s="48">
        <v>0</v>
      </c>
      <c r="AP19" s="236">
        <v>0</v>
      </c>
      <c r="AQ19" s="93">
        <v>0</v>
      </c>
      <c r="AR19" s="52">
        <v>0</v>
      </c>
      <c r="AS19" s="52">
        <v>0</v>
      </c>
      <c r="AT19" s="48">
        <v>0</v>
      </c>
      <c r="AU19" s="38">
        <v>0</v>
      </c>
      <c r="AV19" s="186">
        <v>0</v>
      </c>
      <c r="AW19" s="52">
        <v>0</v>
      </c>
      <c r="AX19" s="52">
        <v>0</v>
      </c>
      <c r="AY19" s="48">
        <v>0</v>
      </c>
      <c r="AZ19" s="42">
        <v>0</v>
      </c>
      <c r="BA19" s="51">
        <v>0</v>
      </c>
      <c r="BB19" s="47">
        <v>0</v>
      </c>
      <c r="BC19" s="52">
        <v>0</v>
      </c>
      <c r="BD19" s="48">
        <v>0</v>
      </c>
      <c r="BE19" s="38">
        <v>0</v>
      </c>
      <c r="BF19" s="90">
        <v>0</v>
      </c>
      <c r="BG19" s="47">
        <v>0</v>
      </c>
      <c r="BH19" s="52">
        <v>0</v>
      </c>
      <c r="BI19" s="92">
        <v>0</v>
      </c>
      <c r="BJ19" s="38">
        <v>0</v>
      </c>
    </row>
    <row r="20" spans="1:62" ht="13" x14ac:dyDescent="0.2">
      <c r="A20" s="8" t="s">
        <v>43</v>
      </c>
      <c r="B20" s="216"/>
      <c r="C20" s="93">
        <v>0</v>
      </c>
      <c r="D20" s="52">
        <v>0</v>
      </c>
      <c r="E20" s="52">
        <v>0</v>
      </c>
      <c r="F20" s="92">
        <v>0</v>
      </c>
      <c r="G20" s="187">
        <v>0</v>
      </c>
      <c r="H20" s="93">
        <v>0</v>
      </c>
      <c r="I20" s="52">
        <v>0</v>
      </c>
      <c r="J20" s="52">
        <v>0</v>
      </c>
      <c r="K20" s="92">
        <v>0</v>
      </c>
      <c r="L20" s="187">
        <v>0</v>
      </c>
      <c r="M20" s="93">
        <v>0</v>
      </c>
      <c r="N20" s="52">
        <v>0</v>
      </c>
      <c r="O20" s="52">
        <v>0</v>
      </c>
      <c r="P20" s="50">
        <v>0</v>
      </c>
      <c r="Q20" s="42">
        <v>0</v>
      </c>
      <c r="R20" s="93">
        <v>0</v>
      </c>
      <c r="S20" s="52">
        <v>0</v>
      </c>
      <c r="T20" s="52">
        <v>0</v>
      </c>
      <c r="U20" s="48">
        <v>0</v>
      </c>
      <c r="V20" s="38">
        <v>0</v>
      </c>
      <c r="W20" s="191">
        <v>0</v>
      </c>
      <c r="X20" s="52">
        <v>0</v>
      </c>
      <c r="Y20" s="52">
        <v>0</v>
      </c>
      <c r="Z20" s="53">
        <v>0</v>
      </c>
      <c r="AA20" s="189">
        <v>0</v>
      </c>
      <c r="AB20" s="93">
        <v>0</v>
      </c>
      <c r="AC20" s="52">
        <v>0</v>
      </c>
      <c r="AD20" s="52">
        <v>0</v>
      </c>
      <c r="AE20" s="97">
        <v>0</v>
      </c>
      <c r="AF20" s="98">
        <v>0</v>
      </c>
      <c r="AG20" s="186">
        <v>0</v>
      </c>
      <c r="AH20" s="52">
        <v>0</v>
      </c>
      <c r="AI20" s="52">
        <v>0</v>
      </c>
      <c r="AJ20" s="48">
        <v>0</v>
      </c>
      <c r="AK20" s="49">
        <v>0</v>
      </c>
      <c r="AL20" s="93">
        <v>0</v>
      </c>
      <c r="AM20" s="52">
        <v>0</v>
      </c>
      <c r="AN20" s="52">
        <v>0</v>
      </c>
      <c r="AO20" s="48">
        <v>0</v>
      </c>
      <c r="AP20" s="236">
        <v>0</v>
      </c>
      <c r="AQ20" s="93">
        <v>0</v>
      </c>
      <c r="AR20" s="52">
        <v>0</v>
      </c>
      <c r="AS20" s="52">
        <v>0</v>
      </c>
      <c r="AT20" s="48">
        <v>0</v>
      </c>
      <c r="AU20" s="38">
        <v>0</v>
      </c>
      <c r="AV20" s="186">
        <v>0</v>
      </c>
      <c r="AW20" s="52">
        <v>0</v>
      </c>
      <c r="AX20" s="52">
        <v>0</v>
      </c>
      <c r="AY20" s="48">
        <v>0</v>
      </c>
      <c r="AZ20" s="42">
        <v>0</v>
      </c>
      <c r="BA20" s="51">
        <v>0</v>
      </c>
      <c r="BB20" s="47">
        <v>0</v>
      </c>
      <c r="BC20" s="52">
        <v>0</v>
      </c>
      <c r="BD20" s="48">
        <v>0</v>
      </c>
      <c r="BE20" s="38">
        <v>0</v>
      </c>
      <c r="BF20" s="90">
        <v>0</v>
      </c>
      <c r="BG20" s="47">
        <v>0</v>
      </c>
      <c r="BH20" s="52">
        <v>0</v>
      </c>
      <c r="BI20" s="92">
        <v>0</v>
      </c>
      <c r="BJ20" s="38">
        <v>0</v>
      </c>
    </row>
    <row r="21" spans="1:62" ht="13" x14ac:dyDescent="0.2">
      <c r="A21" s="8" t="s">
        <v>13</v>
      </c>
      <c r="B21" s="216"/>
      <c r="C21" s="93">
        <v>0</v>
      </c>
      <c r="D21" s="52">
        <v>0</v>
      </c>
      <c r="E21" s="52">
        <v>0</v>
      </c>
      <c r="F21" s="92">
        <f t="shared" si="0"/>
        <v>0</v>
      </c>
      <c r="G21" s="187">
        <f t="shared" si="1"/>
        <v>0</v>
      </c>
      <c r="H21" s="93">
        <v>0</v>
      </c>
      <c r="I21" s="52">
        <v>0</v>
      </c>
      <c r="J21" s="52">
        <v>0</v>
      </c>
      <c r="K21" s="92">
        <f t="shared" si="2"/>
        <v>0</v>
      </c>
      <c r="L21" s="187">
        <f t="shared" si="3"/>
        <v>0</v>
      </c>
      <c r="M21" s="93">
        <v>0</v>
      </c>
      <c r="N21" s="52">
        <v>0</v>
      </c>
      <c r="O21" s="52">
        <v>0</v>
      </c>
      <c r="P21" s="50">
        <f t="shared" si="4"/>
        <v>0</v>
      </c>
      <c r="Q21" s="42">
        <f t="shared" si="5"/>
        <v>0</v>
      </c>
      <c r="R21" s="93">
        <v>0</v>
      </c>
      <c r="S21" s="52">
        <v>0</v>
      </c>
      <c r="T21" s="52">
        <v>0</v>
      </c>
      <c r="U21" s="48">
        <f t="shared" si="6"/>
        <v>0</v>
      </c>
      <c r="V21" s="38">
        <f t="shared" si="7"/>
        <v>0</v>
      </c>
      <c r="W21" s="191">
        <v>35</v>
      </c>
      <c r="X21" s="229">
        <v>35</v>
      </c>
      <c r="Y21" s="52">
        <v>0</v>
      </c>
      <c r="Z21" s="53">
        <v>0</v>
      </c>
      <c r="AA21" s="189">
        <v>35</v>
      </c>
      <c r="AB21" s="93">
        <v>0</v>
      </c>
      <c r="AC21" s="52">
        <v>0</v>
      </c>
      <c r="AD21" s="52">
        <v>0</v>
      </c>
      <c r="AE21" s="97">
        <v>0</v>
      </c>
      <c r="AF21" s="98">
        <v>0</v>
      </c>
      <c r="AG21" s="186">
        <v>0</v>
      </c>
      <c r="AH21" s="52">
        <v>0</v>
      </c>
      <c r="AI21" s="52">
        <v>0</v>
      </c>
      <c r="AJ21" s="48">
        <v>0</v>
      </c>
      <c r="AK21" s="49">
        <v>0</v>
      </c>
      <c r="AL21" s="93">
        <v>0</v>
      </c>
      <c r="AM21" s="52">
        <v>0</v>
      </c>
      <c r="AN21" s="52">
        <v>0</v>
      </c>
      <c r="AO21" s="48">
        <v>0</v>
      </c>
      <c r="AP21" s="236">
        <v>0</v>
      </c>
      <c r="AQ21" s="93">
        <v>0</v>
      </c>
      <c r="AR21" s="52">
        <v>0</v>
      </c>
      <c r="AS21" s="52">
        <v>0</v>
      </c>
      <c r="AT21" s="48">
        <v>0</v>
      </c>
      <c r="AU21" s="38">
        <v>0</v>
      </c>
      <c r="AV21" s="186">
        <v>0</v>
      </c>
      <c r="AW21" s="52">
        <v>0</v>
      </c>
      <c r="AX21" s="52">
        <v>0</v>
      </c>
      <c r="AY21" s="48">
        <v>0</v>
      </c>
      <c r="AZ21" s="42">
        <v>0</v>
      </c>
      <c r="BA21" s="51">
        <v>0</v>
      </c>
      <c r="BB21" s="47">
        <v>0</v>
      </c>
      <c r="BC21" s="52">
        <v>0</v>
      </c>
      <c r="BD21" s="48">
        <v>0</v>
      </c>
      <c r="BE21" s="38">
        <v>0</v>
      </c>
      <c r="BF21" s="90">
        <v>12.061604278074867</v>
      </c>
      <c r="BG21" s="231">
        <v>12</v>
      </c>
      <c r="BH21" s="52">
        <v>0</v>
      </c>
      <c r="BI21" s="92">
        <v>6.1604278074867125E-2</v>
      </c>
      <c r="BJ21" s="38">
        <v>12</v>
      </c>
    </row>
    <row r="22" spans="1:62" ht="13" x14ac:dyDescent="0.2">
      <c r="A22" s="8" t="s">
        <v>14</v>
      </c>
      <c r="B22" s="216"/>
      <c r="C22" s="93">
        <v>0</v>
      </c>
      <c r="D22" s="52">
        <v>0</v>
      </c>
      <c r="E22" s="52">
        <v>0</v>
      </c>
      <c r="F22" s="92">
        <f t="shared" si="0"/>
        <v>0</v>
      </c>
      <c r="G22" s="187">
        <f t="shared" si="1"/>
        <v>0</v>
      </c>
      <c r="H22" s="93">
        <v>0</v>
      </c>
      <c r="I22" s="52">
        <v>0</v>
      </c>
      <c r="J22" s="52">
        <v>0</v>
      </c>
      <c r="K22" s="92">
        <f t="shared" si="2"/>
        <v>0</v>
      </c>
      <c r="L22" s="187">
        <f t="shared" si="3"/>
        <v>0</v>
      </c>
      <c r="M22" s="93">
        <v>0</v>
      </c>
      <c r="N22" s="52">
        <v>0</v>
      </c>
      <c r="O22" s="52">
        <v>0</v>
      </c>
      <c r="P22" s="39">
        <f t="shared" si="4"/>
        <v>0</v>
      </c>
      <c r="Q22" s="42">
        <f t="shared" si="5"/>
        <v>0</v>
      </c>
      <c r="R22" s="93">
        <v>0</v>
      </c>
      <c r="S22" s="52">
        <v>0</v>
      </c>
      <c r="T22" s="52">
        <v>0</v>
      </c>
      <c r="U22" s="103">
        <f t="shared" si="6"/>
        <v>0</v>
      </c>
      <c r="V22" s="38">
        <f t="shared" si="7"/>
        <v>0</v>
      </c>
      <c r="W22" s="191">
        <v>35</v>
      </c>
      <c r="X22" s="233">
        <v>35</v>
      </c>
      <c r="Y22" s="52">
        <v>0</v>
      </c>
      <c r="Z22" s="104">
        <v>0</v>
      </c>
      <c r="AA22" s="189">
        <v>35</v>
      </c>
      <c r="AB22" s="93">
        <v>0</v>
      </c>
      <c r="AC22" s="52">
        <v>0</v>
      </c>
      <c r="AD22" s="52">
        <v>0</v>
      </c>
      <c r="AE22" s="97">
        <v>0</v>
      </c>
      <c r="AF22" s="98">
        <v>0</v>
      </c>
      <c r="AG22" s="186">
        <v>0</v>
      </c>
      <c r="AH22" s="52">
        <v>0</v>
      </c>
      <c r="AI22" s="52">
        <v>0</v>
      </c>
      <c r="AJ22" s="48">
        <v>0</v>
      </c>
      <c r="AK22" s="49">
        <v>0</v>
      </c>
      <c r="AL22" s="93">
        <v>0</v>
      </c>
      <c r="AM22" s="52">
        <v>0</v>
      </c>
      <c r="AN22" s="52">
        <v>0</v>
      </c>
      <c r="AO22" s="48">
        <v>0</v>
      </c>
      <c r="AP22" s="236">
        <v>0</v>
      </c>
      <c r="AQ22" s="93">
        <v>0</v>
      </c>
      <c r="AR22" s="52">
        <v>0</v>
      </c>
      <c r="AS22" s="52">
        <v>0</v>
      </c>
      <c r="AT22" s="48">
        <v>0</v>
      </c>
      <c r="AU22" s="38">
        <v>0</v>
      </c>
      <c r="AV22" s="186">
        <v>0</v>
      </c>
      <c r="AW22" s="52">
        <v>0</v>
      </c>
      <c r="AX22" s="52">
        <v>0</v>
      </c>
      <c r="AY22" s="48">
        <v>0</v>
      </c>
      <c r="AZ22" s="42">
        <v>0</v>
      </c>
      <c r="BA22" s="51">
        <v>0</v>
      </c>
      <c r="BB22" s="47">
        <v>0</v>
      </c>
      <c r="BC22" s="52">
        <v>0</v>
      </c>
      <c r="BD22" s="103">
        <v>0</v>
      </c>
      <c r="BE22" s="38">
        <v>0</v>
      </c>
      <c r="BF22" s="90">
        <v>12.061604278074867</v>
      </c>
      <c r="BG22" s="233">
        <v>12</v>
      </c>
      <c r="BH22" s="52">
        <v>0</v>
      </c>
      <c r="BI22" s="92">
        <v>6.1604278074867125E-2</v>
      </c>
      <c r="BJ22" s="38">
        <v>12</v>
      </c>
    </row>
    <row r="23" spans="1:62" ht="14" thickBot="1" x14ac:dyDescent="0.25">
      <c r="A23" s="83" t="s">
        <v>15</v>
      </c>
      <c r="B23" s="217"/>
      <c r="C23" s="93">
        <v>0</v>
      </c>
      <c r="D23" s="52">
        <v>0</v>
      </c>
      <c r="E23" s="52">
        <v>0</v>
      </c>
      <c r="F23" s="92">
        <f t="shared" si="0"/>
        <v>0</v>
      </c>
      <c r="G23" s="187">
        <f t="shared" si="1"/>
        <v>0</v>
      </c>
      <c r="H23" s="93">
        <v>0</v>
      </c>
      <c r="I23" s="52">
        <v>0</v>
      </c>
      <c r="J23" s="52">
        <v>0</v>
      </c>
      <c r="K23" s="92">
        <f t="shared" si="2"/>
        <v>0</v>
      </c>
      <c r="L23" s="187">
        <f t="shared" si="3"/>
        <v>0</v>
      </c>
      <c r="M23" s="93">
        <v>0</v>
      </c>
      <c r="N23" s="52">
        <v>0</v>
      </c>
      <c r="O23" s="52">
        <v>0</v>
      </c>
      <c r="P23" s="58">
        <f t="shared" si="4"/>
        <v>0</v>
      </c>
      <c r="Q23" s="42">
        <f t="shared" si="5"/>
        <v>0</v>
      </c>
      <c r="R23" s="93">
        <v>0</v>
      </c>
      <c r="S23" s="52">
        <v>0</v>
      </c>
      <c r="T23" s="52">
        <v>0</v>
      </c>
      <c r="U23" s="48">
        <f t="shared" si="6"/>
        <v>0</v>
      </c>
      <c r="V23" s="38">
        <f t="shared" si="7"/>
        <v>0</v>
      </c>
      <c r="W23" s="191">
        <v>35</v>
      </c>
      <c r="X23" s="229">
        <v>35</v>
      </c>
      <c r="Y23" s="52">
        <v>0</v>
      </c>
      <c r="Z23" s="53">
        <v>0</v>
      </c>
      <c r="AA23" s="190">
        <v>35</v>
      </c>
      <c r="AB23" s="93">
        <v>0</v>
      </c>
      <c r="AC23" s="52">
        <v>0</v>
      </c>
      <c r="AD23" s="52">
        <v>0</v>
      </c>
      <c r="AE23" s="97">
        <v>0</v>
      </c>
      <c r="AF23" s="98">
        <v>0</v>
      </c>
      <c r="AG23" s="186">
        <v>0</v>
      </c>
      <c r="AH23" s="52">
        <v>0</v>
      </c>
      <c r="AI23" s="52">
        <v>0</v>
      </c>
      <c r="AJ23" s="48">
        <v>0</v>
      </c>
      <c r="AK23" s="49">
        <v>0</v>
      </c>
      <c r="AL23" s="93">
        <v>0</v>
      </c>
      <c r="AM23" s="52">
        <v>0</v>
      </c>
      <c r="AN23" s="52">
        <v>0</v>
      </c>
      <c r="AO23" s="48">
        <v>0</v>
      </c>
      <c r="AP23" s="236">
        <v>0</v>
      </c>
      <c r="AQ23" s="93">
        <v>0</v>
      </c>
      <c r="AR23" s="52">
        <v>0</v>
      </c>
      <c r="AS23" s="52">
        <v>0</v>
      </c>
      <c r="AT23" s="48">
        <v>0</v>
      </c>
      <c r="AU23" s="38">
        <v>0</v>
      </c>
      <c r="AV23" s="186">
        <v>0</v>
      </c>
      <c r="AW23" s="52">
        <v>0</v>
      </c>
      <c r="AX23" s="52">
        <v>0</v>
      </c>
      <c r="AY23" s="48">
        <v>0</v>
      </c>
      <c r="AZ23" s="42">
        <v>0</v>
      </c>
      <c r="BA23" s="51">
        <v>0</v>
      </c>
      <c r="BB23" s="47">
        <v>0</v>
      </c>
      <c r="BC23" s="52">
        <v>0</v>
      </c>
      <c r="BD23" s="48">
        <v>0</v>
      </c>
      <c r="BE23" s="38">
        <v>0</v>
      </c>
      <c r="BF23" s="90">
        <v>12.061604278074867</v>
      </c>
      <c r="BG23" s="231">
        <v>12</v>
      </c>
      <c r="BH23" s="52">
        <v>0</v>
      </c>
      <c r="BI23" s="92">
        <v>6.1604278074867125E-2</v>
      </c>
      <c r="BJ23" s="38">
        <v>12</v>
      </c>
    </row>
    <row r="24" spans="1:62" s="9" customFormat="1" ht="14" thickBot="1" x14ac:dyDescent="0.25">
      <c r="A24" s="17" t="s">
        <v>17</v>
      </c>
      <c r="B24" s="218"/>
      <c r="C24" s="102">
        <f t="shared" ref="C24:BJ24" si="8">SUM(C10:C23)</f>
        <v>0</v>
      </c>
      <c r="D24" s="60">
        <f t="shared" si="8"/>
        <v>0</v>
      </c>
      <c r="E24" s="60">
        <f t="shared" si="8"/>
        <v>0</v>
      </c>
      <c r="F24" s="102">
        <f t="shared" si="8"/>
        <v>0</v>
      </c>
      <c r="G24" s="69">
        <f t="shared" si="8"/>
        <v>0</v>
      </c>
      <c r="H24" s="102">
        <f t="shared" si="8"/>
        <v>0</v>
      </c>
      <c r="I24" s="60">
        <f t="shared" si="8"/>
        <v>0</v>
      </c>
      <c r="J24" s="60">
        <f t="shared" si="8"/>
        <v>0</v>
      </c>
      <c r="K24" s="102">
        <f t="shared" si="8"/>
        <v>0</v>
      </c>
      <c r="L24" s="69">
        <f t="shared" si="8"/>
        <v>0</v>
      </c>
      <c r="M24" s="60">
        <f t="shared" si="8"/>
        <v>0</v>
      </c>
      <c r="N24" s="60">
        <f t="shared" si="8"/>
        <v>0</v>
      </c>
      <c r="O24" s="60">
        <f t="shared" si="8"/>
        <v>0</v>
      </c>
      <c r="P24" s="60">
        <f t="shared" si="8"/>
        <v>0</v>
      </c>
      <c r="Q24" s="60">
        <f t="shared" si="8"/>
        <v>0</v>
      </c>
      <c r="R24" s="60">
        <f t="shared" si="8"/>
        <v>0</v>
      </c>
      <c r="S24" s="60">
        <f t="shared" si="8"/>
        <v>0</v>
      </c>
      <c r="T24" s="60">
        <f t="shared" si="8"/>
        <v>0</v>
      </c>
      <c r="U24" s="60">
        <f t="shared" si="8"/>
        <v>0</v>
      </c>
      <c r="V24" s="60">
        <f t="shared" si="8"/>
        <v>0</v>
      </c>
      <c r="W24" s="102">
        <f>SUM(W10:W23)</f>
        <v>233</v>
      </c>
      <c r="X24" s="102">
        <f t="shared" si="8"/>
        <v>233</v>
      </c>
      <c r="Y24" s="102">
        <f t="shared" si="8"/>
        <v>0</v>
      </c>
      <c r="Z24" s="102">
        <f t="shared" si="8"/>
        <v>0</v>
      </c>
      <c r="AA24" s="208">
        <f t="shared" si="8"/>
        <v>233</v>
      </c>
      <c r="AB24" s="102">
        <f t="shared" si="8"/>
        <v>0</v>
      </c>
      <c r="AC24" s="60">
        <f t="shared" si="8"/>
        <v>0</v>
      </c>
      <c r="AD24" s="60">
        <f t="shared" si="8"/>
        <v>0</v>
      </c>
      <c r="AE24" s="102">
        <f t="shared" si="8"/>
        <v>0</v>
      </c>
      <c r="AF24" s="69">
        <f t="shared" si="8"/>
        <v>0</v>
      </c>
      <c r="AG24" s="192">
        <f t="shared" si="8"/>
        <v>0</v>
      </c>
      <c r="AH24" s="66">
        <f t="shared" si="8"/>
        <v>0</v>
      </c>
      <c r="AI24" s="66"/>
      <c r="AJ24" s="62">
        <f t="shared" si="8"/>
        <v>0</v>
      </c>
      <c r="AK24" s="84">
        <f t="shared" si="8"/>
        <v>0</v>
      </c>
      <c r="AL24" s="102">
        <f t="shared" ref="AL24:AM24" si="9">SUM(AL10:AL23)</f>
        <v>0</v>
      </c>
      <c r="AM24" s="66">
        <f t="shared" si="9"/>
        <v>0</v>
      </c>
      <c r="AN24" s="66"/>
      <c r="AO24" s="62">
        <f t="shared" ref="AO24:AP24" si="10">SUM(AO10:AO23)</f>
        <v>0</v>
      </c>
      <c r="AP24" s="65">
        <f t="shared" si="10"/>
        <v>0</v>
      </c>
      <c r="AQ24" s="102">
        <f t="shared" si="8"/>
        <v>0</v>
      </c>
      <c r="AR24" s="102">
        <f t="shared" si="8"/>
        <v>0</v>
      </c>
      <c r="AS24" s="102">
        <f t="shared" si="8"/>
        <v>0</v>
      </c>
      <c r="AT24" s="102">
        <f t="shared" si="8"/>
        <v>0</v>
      </c>
      <c r="AU24" s="69">
        <f t="shared" si="8"/>
        <v>0</v>
      </c>
      <c r="AV24" s="60">
        <f t="shared" si="8"/>
        <v>0</v>
      </c>
      <c r="AW24" s="60">
        <f t="shared" si="8"/>
        <v>0</v>
      </c>
      <c r="AX24" s="60">
        <f t="shared" si="8"/>
        <v>0</v>
      </c>
      <c r="AY24" s="60">
        <f t="shared" si="8"/>
        <v>0</v>
      </c>
      <c r="AZ24" s="60">
        <f t="shared" si="8"/>
        <v>0</v>
      </c>
      <c r="BA24" s="60">
        <f t="shared" si="8"/>
        <v>0</v>
      </c>
      <c r="BB24" s="60">
        <f t="shared" si="8"/>
        <v>0</v>
      </c>
      <c r="BC24" s="60">
        <f t="shared" si="8"/>
        <v>0</v>
      </c>
      <c r="BD24" s="60">
        <f t="shared" si="8"/>
        <v>0</v>
      </c>
      <c r="BE24" s="60">
        <f t="shared" si="8"/>
        <v>0</v>
      </c>
      <c r="BF24" s="102">
        <f t="shared" si="8"/>
        <v>88.872513368983959</v>
      </c>
      <c r="BG24" s="60">
        <f t="shared" si="8"/>
        <v>80</v>
      </c>
      <c r="BH24" s="60">
        <f t="shared" si="8"/>
        <v>0</v>
      </c>
      <c r="BI24" s="102">
        <f t="shared" si="8"/>
        <v>8.8725133689839577</v>
      </c>
      <c r="BJ24" s="60">
        <f t="shared" si="8"/>
        <v>80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101">
        <f>+H24-H9</f>
        <v>0</v>
      </c>
      <c r="I25" s="72"/>
      <c r="J25" s="72"/>
      <c r="K25" s="72"/>
      <c r="L25" s="72"/>
      <c r="M25" s="71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-0.39999999999997726</v>
      </c>
      <c r="X25" s="71"/>
      <c r="Y25" s="71"/>
      <c r="Z25" s="71"/>
      <c r="AA25" s="71"/>
      <c r="AB25" s="70">
        <f>+AB24-AB9</f>
        <v>0</v>
      </c>
      <c r="AC25" s="71"/>
      <c r="AD25" s="71"/>
      <c r="AE25" s="71"/>
      <c r="AF25" s="71"/>
      <c r="AG25" s="70">
        <f>+AG24-AG9</f>
        <v>0</v>
      </c>
      <c r="AH25" s="71"/>
      <c r="AI25" s="71"/>
      <c r="AJ25" s="71"/>
      <c r="AK25" s="71"/>
      <c r="AL25" s="70">
        <f>+AL24-AL9</f>
        <v>0</v>
      </c>
      <c r="AM25" s="71"/>
      <c r="AN25" s="71"/>
      <c r="AO25" s="71"/>
      <c r="AP25" s="71"/>
      <c r="AQ25" s="70">
        <f>+AQ24-AQ9</f>
        <v>0</v>
      </c>
      <c r="AR25" s="71"/>
      <c r="AS25" s="71"/>
      <c r="AT25" s="71"/>
      <c r="AU25" s="71"/>
      <c r="AV25" s="71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0">
        <f>+BF24-BF9</f>
        <v>7.2513368983962323E-2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 t="e">
        <f t="shared" ref="C27:C36" si="11">+C10/$C$9</f>
        <v>#DIV/0!</v>
      </c>
      <c r="D27" s="77" t="e">
        <f>+C27*$C$9</f>
        <v>#DIV/0!</v>
      </c>
      <c r="E27" s="77"/>
      <c r="F27" s="77"/>
      <c r="G27" s="77"/>
      <c r="H27" s="76" t="e">
        <f t="shared" ref="H27:H36" si="12">+H10/$H$9</f>
        <v>#DIV/0!</v>
      </c>
      <c r="I27" s="77" t="e">
        <f>+H27*$H$9</f>
        <v>#DIV/0!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0</v>
      </c>
      <c r="AD27" s="77"/>
      <c r="AE27" s="79"/>
      <c r="AF27" s="79"/>
      <c r="AG27" s="76">
        <v>3.3333333333333333E-2</v>
      </c>
      <c r="AH27" s="77">
        <f>+$AG$9*AG27</f>
        <v>0</v>
      </c>
      <c r="AI27" s="77"/>
      <c r="AJ27" s="79"/>
      <c r="AK27" s="79"/>
      <c r="AL27" s="76">
        <v>3.3333333333333333E-2</v>
      </c>
      <c r="AM27" s="77">
        <f>+$AG$9*AL27</f>
        <v>0</v>
      </c>
      <c r="AN27" s="77"/>
      <c r="AO27" s="79"/>
      <c r="AP27" s="79"/>
      <c r="AQ27" s="76">
        <v>5.3846153846153849E-2</v>
      </c>
      <c r="AR27" s="77">
        <f>+$AQ$9*AQ27</f>
        <v>0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4.1495327102803738</v>
      </c>
      <c r="BH27" s="77"/>
      <c r="BI27" s="79"/>
      <c r="BJ27" s="79"/>
    </row>
    <row r="28" spans="1:62" hidden="1" x14ac:dyDescent="0.2">
      <c r="A28" s="30" t="s">
        <v>6</v>
      </c>
      <c r="C28" s="76" t="e">
        <f t="shared" si="11"/>
        <v>#DIV/0!</v>
      </c>
      <c r="D28" s="77" t="e">
        <f t="shared" ref="D28:D39" si="13">+C28*$C$9</f>
        <v>#DIV/0!</v>
      </c>
      <c r="E28" s="77"/>
      <c r="F28" s="77"/>
      <c r="G28" s="77"/>
      <c r="H28" s="76" t="e">
        <f t="shared" si="12"/>
        <v>#DIV/0!</v>
      </c>
      <c r="I28" s="77" t="e">
        <f t="shared" ref="I28:I39" si="14">+H28*$H$9</f>
        <v>#DIV/0!</v>
      </c>
      <c r="J28" s="77"/>
      <c r="M28" s="76"/>
      <c r="N28" s="77"/>
      <c r="O28" s="77"/>
      <c r="R28" s="76" t="e">
        <f t="shared" ref="R28:R36" si="15">+R11/$C$9</f>
        <v>#DIV/0!</v>
      </c>
      <c r="S28" s="77" t="e">
        <f t="shared" ref="S28:S39" si="16">+R28*$R$9</f>
        <v>#DIV/0!</v>
      </c>
      <c r="T28" s="77"/>
      <c r="AB28" s="76">
        <v>0.04</v>
      </c>
      <c r="AC28" s="77">
        <f t="shared" ref="AC28:AC35" si="17">+$AB$9*AB28</f>
        <v>0</v>
      </c>
      <c r="AD28" s="77"/>
      <c r="AG28" s="76">
        <v>3.3333333333333333E-2</v>
      </c>
      <c r="AH28" s="77">
        <f t="shared" ref="AH28:AH34" si="18">+$AG$9*AG28</f>
        <v>0</v>
      </c>
      <c r="AI28" s="77"/>
      <c r="AL28" s="76">
        <v>3.3333333333333333E-2</v>
      </c>
      <c r="AM28" s="77">
        <f t="shared" ref="AM28:AM34" si="19">+$AG$9*AL28</f>
        <v>0</v>
      </c>
      <c r="AN28" s="77"/>
      <c r="AQ28" s="76">
        <v>5.3846153846153849E-2</v>
      </c>
      <c r="AR28" s="77">
        <f t="shared" ref="AR28:AR39" si="20">+$AQ$9*AQ28</f>
        <v>0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21">+$BF$9*BF28</f>
        <v>4.1495327102803738</v>
      </c>
      <c r="BH28" s="77"/>
    </row>
    <row r="29" spans="1:62" hidden="1" x14ac:dyDescent="0.2">
      <c r="A29" s="30" t="s">
        <v>7</v>
      </c>
      <c r="C29" s="76" t="e">
        <f t="shared" si="11"/>
        <v>#DIV/0!</v>
      </c>
      <c r="D29" s="77" t="e">
        <f t="shared" si="13"/>
        <v>#DIV/0!</v>
      </c>
      <c r="E29" s="77"/>
      <c r="H29" s="76" t="e">
        <f t="shared" si="12"/>
        <v>#DIV/0!</v>
      </c>
      <c r="I29" s="77" t="e">
        <f t="shared" si="14"/>
        <v>#DIV/0!</v>
      </c>
      <c r="J29" s="77"/>
      <c r="M29" s="76"/>
      <c r="N29" s="77"/>
      <c r="O29" s="77"/>
      <c r="R29" s="76" t="e">
        <f t="shared" si="15"/>
        <v>#DIV/0!</v>
      </c>
      <c r="S29" s="77" t="e">
        <f t="shared" si="16"/>
        <v>#DIV/0!</v>
      </c>
      <c r="T29" s="77"/>
      <c r="AB29" s="76">
        <v>7.0000000000000007E-2</v>
      </c>
      <c r="AC29" s="77">
        <f t="shared" si="17"/>
        <v>0</v>
      </c>
      <c r="AD29" s="77"/>
      <c r="AG29" s="76">
        <v>8.3333333333333329E-2</v>
      </c>
      <c r="AH29" s="77">
        <f t="shared" si="18"/>
        <v>0</v>
      </c>
      <c r="AI29" s="77"/>
      <c r="AL29" s="76">
        <v>8.3333333333333329E-2</v>
      </c>
      <c r="AM29" s="77">
        <f t="shared" si="19"/>
        <v>0</v>
      </c>
      <c r="AN29" s="77"/>
      <c r="AQ29" s="76">
        <v>7.6923076923076927E-2</v>
      </c>
      <c r="AR29" s="77">
        <f t="shared" si="20"/>
        <v>0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21"/>
        <v>8.7140186915887838</v>
      </c>
      <c r="BH29" s="77"/>
    </row>
    <row r="30" spans="1:62" hidden="1" x14ac:dyDescent="0.2">
      <c r="A30" s="30" t="s">
        <v>8</v>
      </c>
      <c r="C30" s="76" t="e">
        <f t="shared" si="11"/>
        <v>#DIV/0!</v>
      </c>
      <c r="D30" s="77" t="e">
        <f t="shared" si="13"/>
        <v>#DIV/0!</v>
      </c>
      <c r="E30" s="77"/>
      <c r="H30" s="76" t="e">
        <f t="shared" si="12"/>
        <v>#DIV/0!</v>
      </c>
      <c r="I30" s="77" t="e">
        <f t="shared" si="14"/>
        <v>#DIV/0!</v>
      </c>
      <c r="J30" s="77"/>
      <c r="M30" s="76"/>
      <c r="N30" s="77"/>
      <c r="O30" s="77"/>
      <c r="R30" s="76" t="e">
        <f t="shared" si="15"/>
        <v>#DIV/0!</v>
      </c>
      <c r="S30" s="77" t="e">
        <f t="shared" si="16"/>
        <v>#DIV/0!</v>
      </c>
      <c r="T30" s="77"/>
      <c r="AB30" s="76">
        <v>0.04</v>
      </c>
      <c r="AC30" s="77">
        <f t="shared" si="17"/>
        <v>0</v>
      </c>
      <c r="AD30" s="77"/>
      <c r="AG30" s="76">
        <v>0.05</v>
      </c>
      <c r="AH30" s="77">
        <f t="shared" si="18"/>
        <v>0</v>
      </c>
      <c r="AI30" s="77"/>
      <c r="AL30" s="76">
        <v>0.05</v>
      </c>
      <c r="AM30" s="77">
        <f t="shared" si="19"/>
        <v>0</v>
      </c>
      <c r="AN30" s="77"/>
      <c r="AQ30" s="76">
        <v>6.1538461538461542E-2</v>
      </c>
      <c r="AR30" s="77">
        <f t="shared" si="20"/>
        <v>0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21"/>
        <v>4.1495327102803738</v>
      </c>
      <c r="BH30" s="77"/>
    </row>
    <row r="31" spans="1:62" hidden="1" x14ac:dyDescent="0.2">
      <c r="A31" s="30" t="s">
        <v>9</v>
      </c>
      <c r="C31" s="76" t="e">
        <f t="shared" si="11"/>
        <v>#DIV/0!</v>
      </c>
      <c r="D31" s="77" t="e">
        <f t="shared" si="13"/>
        <v>#DIV/0!</v>
      </c>
      <c r="E31" s="77"/>
      <c r="H31" s="76" t="e">
        <f t="shared" si="12"/>
        <v>#DIV/0!</v>
      </c>
      <c r="I31" s="77" t="e">
        <f t="shared" si="14"/>
        <v>#DIV/0!</v>
      </c>
      <c r="J31" s="77"/>
      <c r="M31" s="76"/>
      <c r="N31" s="77"/>
      <c r="O31" s="77"/>
      <c r="R31" s="76" t="e">
        <f t="shared" si="15"/>
        <v>#DIV/0!</v>
      </c>
      <c r="S31" s="77" t="e">
        <f t="shared" si="16"/>
        <v>#DIV/0!</v>
      </c>
      <c r="T31" s="77"/>
      <c r="AB31" s="76">
        <v>7.0000000000000007E-2</v>
      </c>
      <c r="AC31" s="77">
        <f t="shared" si="17"/>
        <v>0</v>
      </c>
      <c r="AD31" s="77"/>
      <c r="AG31" s="76">
        <v>8.3333333333333329E-2</v>
      </c>
      <c r="AH31" s="77">
        <f t="shared" si="18"/>
        <v>0</v>
      </c>
      <c r="AI31" s="77"/>
      <c r="AL31" s="76">
        <v>8.3333333333333329E-2</v>
      </c>
      <c r="AM31" s="77">
        <f t="shared" si="19"/>
        <v>0</v>
      </c>
      <c r="AN31" s="77"/>
      <c r="AQ31" s="76">
        <v>7.6923076923076927E-2</v>
      </c>
      <c r="AR31" s="77">
        <f t="shared" si="20"/>
        <v>0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21"/>
        <v>8.7140186915887838</v>
      </c>
      <c r="BH31" s="77"/>
    </row>
    <row r="32" spans="1:62" hidden="1" x14ac:dyDescent="0.2">
      <c r="A32" s="30" t="s">
        <v>10</v>
      </c>
      <c r="C32" s="76" t="e">
        <f t="shared" si="11"/>
        <v>#DIV/0!</v>
      </c>
      <c r="D32" s="77" t="e">
        <f t="shared" si="13"/>
        <v>#DIV/0!</v>
      </c>
      <c r="E32" s="77"/>
      <c r="H32" s="76" t="e">
        <f t="shared" si="12"/>
        <v>#DIV/0!</v>
      </c>
      <c r="I32" s="77" t="e">
        <f t="shared" si="14"/>
        <v>#DIV/0!</v>
      </c>
      <c r="J32" s="77"/>
      <c r="M32" s="76"/>
      <c r="N32" s="77"/>
      <c r="O32" s="77"/>
      <c r="R32" s="76" t="e">
        <f t="shared" si="15"/>
        <v>#DIV/0!</v>
      </c>
      <c r="S32" s="77" t="e">
        <f t="shared" si="16"/>
        <v>#DIV/0!</v>
      </c>
      <c r="T32" s="77"/>
      <c r="AB32" s="76">
        <v>7.0000000000000007E-2</v>
      </c>
      <c r="AC32" s="77">
        <f t="shared" si="17"/>
        <v>0</v>
      </c>
      <c r="AD32" s="77"/>
      <c r="AG32" s="76">
        <v>8.3333333333333329E-2</v>
      </c>
      <c r="AH32" s="77">
        <f t="shared" si="18"/>
        <v>0</v>
      </c>
      <c r="AI32" s="77"/>
      <c r="AL32" s="76">
        <v>8.3333333333333329E-2</v>
      </c>
      <c r="AM32" s="77">
        <f t="shared" si="19"/>
        <v>0</v>
      </c>
      <c r="AN32" s="77"/>
      <c r="AQ32" s="76">
        <v>7.6923076923076927E-2</v>
      </c>
      <c r="AR32" s="77">
        <f t="shared" si="20"/>
        <v>0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21"/>
        <v>8.7140186915887838</v>
      </c>
      <c r="BH32" s="77"/>
    </row>
    <row r="33" spans="1:60" hidden="1" x14ac:dyDescent="0.2">
      <c r="A33" s="30" t="s">
        <v>11</v>
      </c>
      <c r="C33" s="76" t="e">
        <f t="shared" si="11"/>
        <v>#DIV/0!</v>
      </c>
      <c r="D33" s="77" t="e">
        <f t="shared" si="13"/>
        <v>#DIV/0!</v>
      </c>
      <c r="E33" s="77"/>
      <c r="H33" s="76" t="e">
        <f t="shared" si="12"/>
        <v>#DIV/0!</v>
      </c>
      <c r="I33" s="77" t="e">
        <f t="shared" si="14"/>
        <v>#DIV/0!</v>
      </c>
      <c r="J33" s="77"/>
      <c r="M33" s="76"/>
      <c r="N33" s="77"/>
      <c r="O33" s="77"/>
      <c r="R33" s="76" t="e">
        <f t="shared" si="15"/>
        <v>#DIV/0!</v>
      </c>
      <c r="S33" s="77" t="e">
        <f t="shared" si="16"/>
        <v>#DIV/0!</v>
      </c>
      <c r="T33" s="77"/>
      <c r="AB33" s="76">
        <v>7.0000000000000007E-2</v>
      </c>
      <c r="AC33" s="77">
        <f t="shared" si="17"/>
        <v>0</v>
      </c>
      <c r="AD33" s="77"/>
      <c r="AG33" s="76">
        <v>8.3333333333333329E-2</v>
      </c>
      <c r="AH33" s="77">
        <f t="shared" si="18"/>
        <v>0</v>
      </c>
      <c r="AI33" s="77"/>
      <c r="AL33" s="76">
        <v>8.3333333333333329E-2</v>
      </c>
      <c r="AM33" s="77">
        <f t="shared" si="19"/>
        <v>0</v>
      </c>
      <c r="AN33" s="77"/>
      <c r="AQ33" s="76">
        <v>7.6923076923076927E-2</v>
      </c>
      <c r="AR33" s="77">
        <f t="shared" si="20"/>
        <v>0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21"/>
        <v>8.7140186915887838</v>
      </c>
      <c r="BH33" s="77"/>
    </row>
    <row r="34" spans="1:60" hidden="1" x14ac:dyDescent="0.2">
      <c r="A34" s="30" t="s">
        <v>12</v>
      </c>
      <c r="C34" s="76" t="e">
        <f t="shared" si="11"/>
        <v>#DIV/0!</v>
      </c>
      <c r="D34" s="77" t="e">
        <f t="shared" si="13"/>
        <v>#DIV/0!</v>
      </c>
      <c r="E34" s="77"/>
      <c r="H34" s="76" t="e">
        <f t="shared" si="12"/>
        <v>#DIV/0!</v>
      </c>
      <c r="I34" s="77" t="e">
        <f t="shared" si="14"/>
        <v>#DIV/0!</v>
      </c>
      <c r="J34" s="77"/>
      <c r="M34" s="76"/>
      <c r="N34" s="77"/>
      <c r="O34" s="77"/>
      <c r="R34" s="76" t="e">
        <f t="shared" si="15"/>
        <v>#DIV/0!</v>
      </c>
      <c r="S34" s="77" t="e">
        <f t="shared" si="16"/>
        <v>#DIV/0!</v>
      </c>
      <c r="T34" s="77"/>
      <c r="AB34" s="76">
        <v>0.04</v>
      </c>
      <c r="AC34" s="77">
        <f t="shared" si="17"/>
        <v>0</v>
      </c>
      <c r="AD34" s="77"/>
      <c r="AG34" s="76">
        <v>0.05</v>
      </c>
      <c r="AH34" s="77">
        <f t="shared" si="18"/>
        <v>0</v>
      </c>
      <c r="AI34" s="77"/>
      <c r="AL34" s="76">
        <v>0.05</v>
      </c>
      <c r="AM34" s="77">
        <f t="shared" si="19"/>
        <v>0</v>
      </c>
      <c r="AN34" s="77"/>
      <c r="AQ34" s="76">
        <v>6.1538461538461542E-2</v>
      </c>
      <c r="AR34" s="77">
        <f t="shared" si="20"/>
        <v>0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21"/>
        <v>4.1495327102803738</v>
      </c>
      <c r="BH34" s="77"/>
    </row>
    <row r="35" spans="1:60" hidden="1" x14ac:dyDescent="0.2">
      <c r="A35" s="30" t="s">
        <v>29</v>
      </c>
      <c r="C35" s="76" t="e">
        <f t="shared" si="11"/>
        <v>#DIV/0!</v>
      </c>
      <c r="D35" s="77" t="e">
        <f t="shared" si="13"/>
        <v>#DIV/0!</v>
      </c>
      <c r="E35" s="77"/>
      <c r="H35" s="76" t="e">
        <f t="shared" si="12"/>
        <v>#DIV/0!</v>
      </c>
      <c r="I35" s="77" t="e">
        <f t="shared" si="14"/>
        <v>#DIV/0!</v>
      </c>
      <c r="J35" s="77"/>
      <c r="M35" s="76"/>
      <c r="N35" s="77"/>
      <c r="O35" s="77"/>
      <c r="R35" s="76" t="e">
        <f t="shared" si="15"/>
        <v>#DIV/0!</v>
      </c>
      <c r="S35" s="77" t="e">
        <f t="shared" si="16"/>
        <v>#DIV/0!</v>
      </c>
      <c r="T35" s="77"/>
      <c r="AB35" s="76">
        <v>7.0000000000000007E-2</v>
      </c>
      <c r="AC35" s="77">
        <f t="shared" si="17"/>
        <v>0</v>
      </c>
      <c r="AD35" s="77"/>
      <c r="AR35" s="77">
        <f t="shared" si="20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 t="e">
        <f t="shared" si="11"/>
        <v>#DIV/0!</v>
      </c>
      <c r="D36" s="77" t="e">
        <f t="shared" si="13"/>
        <v>#DIV/0!</v>
      </c>
      <c r="E36" s="77"/>
      <c r="H36" s="76" t="e">
        <f t="shared" si="12"/>
        <v>#DIV/0!</v>
      </c>
      <c r="I36" s="77" t="e">
        <f t="shared" si="14"/>
        <v>#DIV/0!</v>
      </c>
      <c r="J36" s="77"/>
      <c r="M36" s="76"/>
      <c r="N36" s="77"/>
      <c r="O36" s="77"/>
      <c r="R36" s="76" t="e">
        <f t="shared" si="15"/>
        <v>#DIV/0!</v>
      </c>
      <c r="S36" s="77" t="e">
        <f t="shared" si="16"/>
        <v>#DIV/0!</v>
      </c>
      <c r="T36" s="77"/>
      <c r="AR36" s="77">
        <f t="shared" si="20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 t="e">
        <f t="shared" ref="C37:C39" si="22">+C21/$C$9</f>
        <v>#DIV/0!</v>
      </c>
      <c r="D37" s="77" t="e">
        <f t="shared" si="13"/>
        <v>#DIV/0!</v>
      </c>
      <c r="E37" s="77"/>
      <c r="H37" s="76" t="e">
        <f t="shared" ref="H37:H39" si="23">+H21/$H$9</f>
        <v>#DIV/0!</v>
      </c>
      <c r="I37" s="77" t="e">
        <f t="shared" si="14"/>
        <v>#DIV/0!</v>
      </c>
      <c r="J37" s="77"/>
      <c r="M37" s="76"/>
      <c r="N37" s="77"/>
      <c r="O37" s="77"/>
      <c r="R37" s="76" t="e">
        <f t="shared" ref="R37:R39" si="24">+R21/$C$9</f>
        <v>#DIV/0!</v>
      </c>
      <c r="S37" s="77" t="e">
        <f t="shared" si="16"/>
        <v>#DIV/0!</v>
      </c>
      <c r="T37" s="77"/>
      <c r="AB37" s="76">
        <v>0.15015015015015015</v>
      </c>
      <c r="AC37" s="77">
        <f>+$AB$9*AB37</f>
        <v>0</v>
      </c>
      <c r="AD37" s="77"/>
      <c r="AG37" s="76">
        <v>0.16666666666666666</v>
      </c>
      <c r="AH37" s="77">
        <f>+$AG$9*AG37</f>
        <v>0</v>
      </c>
      <c r="AI37" s="77"/>
      <c r="AL37" s="76">
        <v>0.16666666666666666</v>
      </c>
      <c r="AM37" s="77">
        <f>+$AG$9*AL37</f>
        <v>0</v>
      </c>
      <c r="AN37" s="77"/>
      <c r="AQ37" s="76">
        <v>0.15384615384615385</v>
      </c>
      <c r="AR37" s="77">
        <f t="shared" si="20"/>
        <v>0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12.44859813084112</v>
      </c>
      <c r="BH37" s="77"/>
    </row>
    <row r="38" spans="1:60" hidden="1" x14ac:dyDescent="0.2">
      <c r="A38" s="30" t="s">
        <v>14</v>
      </c>
      <c r="C38" s="76" t="e">
        <f t="shared" si="22"/>
        <v>#DIV/0!</v>
      </c>
      <c r="D38" s="77" t="e">
        <f t="shared" si="13"/>
        <v>#DIV/0!</v>
      </c>
      <c r="E38" s="77"/>
      <c r="H38" s="76" t="e">
        <f t="shared" si="23"/>
        <v>#DIV/0!</v>
      </c>
      <c r="I38" s="77" t="e">
        <f t="shared" si="14"/>
        <v>#DIV/0!</v>
      </c>
      <c r="J38" s="77"/>
      <c r="M38" s="76"/>
      <c r="N38" s="77"/>
      <c r="O38" s="77"/>
      <c r="R38" s="76" t="e">
        <f t="shared" si="24"/>
        <v>#DIV/0!</v>
      </c>
      <c r="S38" s="77" t="e">
        <f t="shared" si="16"/>
        <v>#DIV/0!</v>
      </c>
      <c r="T38" s="77"/>
      <c r="AB38" s="76">
        <v>0.15015015015015015</v>
      </c>
      <c r="AC38" s="77">
        <f>+$AB$9*AB38</f>
        <v>0</v>
      </c>
      <c r="AD38" s="77"/>
      <c r="AG38" s="76">
        <v>0.16666666666666666</v>
      </c>
      <c r="AH38" s="77">
        <f>+$AG$9*AG38</f>
        <v>0</v>
      </c>
      <c r="AI38" s="77"/>
      <c r="AL38" s="76">
        <v>0.16666666666666666</v>
      </c>
      <c r="AM38" s="77">
        <f>+$AG$9*AL38</f>
        <v>0</v>
      </c>
      <c r="AN38" s="77"/>
      <c r="AQ38" s="76">
        <v>0.15384615384615385</v>
      </c>
      <c r="AR38" s="77">
        <f t="shared" si="20"/>
        <v>0</v>
      </c>
      <c r="AS38" s="77"/>
      <c r="BF38" s="76">
        <v>0.14018691588785046</v>
      </c>
      <c r="BG38" s="77">
        <f>+$BF$9*BF38</f>
        <v>12.44859813084112</v>
      </c>
      <c r="BH38" s="77"/>
    </row>
    <row r="39" spans="1:60" hidden="1" x14ac:dyDescent="0.2">
      <c r="A39" s="30" t="s">
        <v>15</v>
      </c>
      <c r="C39" s="76" t="e">
        <f t="shared" si="22"/>
        <v>#DIV/0!</v>
      </c>
      <c r="D39" s="77" t="e">
        <f t="shared" si="13"/>
        <v>#DIV/0!</v>
      </c>
      <c r="E39" s="77"/>
      <c r="H39" s="76" t="e">
        <f t="shared" si="23"/>
        <v>#DIV/0!</v>
      </c>
      <c r="I39" s="77" t="e">
        <f t="shared" si="14"/>
        <v>#DIV/0!</v>
      </c>
      <c r="J39" s="77"/>
      <c r="M39" s="76"/>
      <c r="N39" s="77"/>
      <c r="O39" s="77"/>
      <c r="R39" s="76" t="e">
        <f t="shared" si="24"/>
        <v>#DIV/0!</v>
      </c>
      <c r="S39" s="77" t="e">
        <f t="shared" si="16"/>
        <v>#DIV/0!</v>
      </c>
      <c r="T39" s="77"/>
      <c r="AB39" s="76">
        <v>0.15015015015015015</v>
      </c>
      <c r="AC39" s="77">
        <f>+$AB$9*AB37</f>
        <v>0</v>
      </c>
      <c r="AD39" s="77"/>
      <c r="AG39" s="76">
        <v>0.16666666666666666</v>
      </c>
      <c r="AH39" s="77">
        <f>+$AG$9*AG39</f>
        <v>0</v>
      </c>
      <c r="AI39" s="77"/>
      <c r="AL39" s="76">
        <v>0.16666666666666666</v>
      </c>
      <c r="AM39" s="77">
        <f>+$AG$9*AL39</f>
        <v>0</v>
      </c>
      <c r="AN39" s="77"/>
      <c r="AQ39" s="76">
        <v>0.15384615384615385</v>
      </c>
      <c r="AR39" s="77">
        <f t="shared" si="20"/>
        <v>0</v>
      </c>
      <c r="AS39" s="77"/>
      <c r="BF39" s="76">
        <v>0.14018691588785046</v>
      </c>
      <c r="BG39" s="77">
        <f>+$BF$9*BF39</f>
        <v>12.44859813084112</v>
      </c>
      <c r="BH39" s="77"/>
    </row>
  </sheetData>
  <mergeCells count="24">
    <mergeCell ref="AC8:AE8"/>
    <mergeCell ref="AH8:AJ8"/>
    <mergeCell ref="AR8:AT8"/>
    <mergeCell ref="AW8:AY8"/>
    <mergeCell ref="BB8:BD8"/>
    <mergeCell ref="AM8:AO8"/>
    <mergeCell ref="BG8:BI8"/>
    <mergeCell ref="AG2:AK2"/>
    <mergeCell ref="AQ2:AU2"/>
    <mergeCell ref="AV2:AZ2"/>
    <mergeCell ref="BA2:BE2"/>
    <mergeCell ref="BF2:BJ2"/>
    <mergeCell ref="AL2:AP2"/>
    <mergeCell ref="D8:F8"/>
    <mergeCell ref="I8:K8"/>
    <mergeCell ref="N8:P8"/>
    <mergeCell ref="S8:U8"/>
    <mergeCell ref="X8:Z8"/>
    <mergeCell ref="AB2:AF2"/>
    <mergeCell ref="C2:G2"/>
    <mergeCell ref="H2:L2"/>
    <mergeCell ref="M2:Q2"/>
    <mergeCell ref="R2:V2"/>
    <mergeCell ref="W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-0.249977111117893"/>
  </sheetPr>
  <dimension ref="A1:BJ39"/>
  <sheetViews>
    <sheetView zoomScale="90" zoomScaleNormal="90" zoomScalePageLayoutView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L10" sqref="AL10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28"/>
      <c r="B1" s="209"/>
      <c r="C1" s="11">
        <v>500010575</v>
      </c>
      <c r="D1" s="12"/>
      <c r="E1" s="12"/>
      <c r="F1" s="12"/>
      <c r="G1" s="13"/>
      <c r="H1" s="11">
        <v>500010578</v>
      </c>
      <c r="I1" s="12"/>
      <c r="J1" s="12"/>
      <c r="K1" s="12"/>
      <c r="L1" s="13"/>
      <c r="M1" s="16">
        <v>500010577</v>
      </c>
      <c r="N1" s="12"/>
      <c r="O1" s="12"/>
      <c r="P1" s="12"/>
      <c r="Q1" s="14"/>
      <c r="R1" s="11">
        <v>500010597</v>
      </c>
      <c r="S1" s="12"/>
      <c r="T1" s="12"/>
      <c r="U1" s="12"/>
      <c r="V1" s="13"/>
      <c r="W1" s="16">
        <v>500007111</v>
      </c>
      <c r="X1" s="12"/>
      <c r="Y1" s="12"/>
      <c r="Z1" s="12"/>
      <c r="AA1" s="14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700542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3"/>
      <c r="AV1" s="16">
        <v>500010574</v>
      </c>
      <c r="AW1" s="12"/>
      <c r="AX1" s="12"/>
      <c r="AY1" s="12"/>
      <c r="AZ1" s="14"/>
      <c r="BA1" s="11">
        <v>500010631</v>
      </c>
      <c r="BB1" s="12"/>
      <c r="BC1" s="12"/>
      <c r="BD1" s="12"/>
      <c r="BE1" s="13"/>
      <c r="BF1" s="11">
        <v>500010635</v>
      </c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210" t="s">
        <v>1</v>
      </c>
      <c r="C2" s="248" t="s">
        <v>22</v>
      </c>
      <c r="D2" s="249"/>
      <c r="E2" s="249"/>
      <c r="F2" s="249"/>
      <c r="G2" s="250"/>
      <c r="H2" s="248" t="s">
        <v>24</v>
      </c>
      <c r="I2" s="249"/>
      <c r="J2" s="249"/>
      <c r="K2" s="249"/>
      <c r="L2" s="250"/>
      <c r="M2" s="249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50"/>
      <c r="W2" s="249" t="s">
        <v>32</v>
      </c>
      <c r="X2" s="249"/>
      <c r="Y2" s="249"/>
      <c r="Z2" s="249"/>
      <c r="AA2" s="249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47</v>
      </c>
      <c r="AM2" s="249"/>
      <c r="AN2" s="249"/>
      <c r="AO2" s="249"/>
      <c r="AP2" s="250"/>
      <c r="AQ2" s="248" t="s">
        <v>36</v>
      </c>
      <c r="AR2" s="249"/>
      <c r="AS2" s="249"/>
      <c r="AT2" s="249"/>
      <c r="AU2" s="250"/>
      <c r="AV2" s="249" t="s">
        <v>20</v>
      </c>
      <c r="AW2" s="249"/>
      <c r="AX2" s="249"/>
      <c r="AY2" s="249"/>
      <c r="AZ2" s="249"/>
      <c r="BA2" s="248" t="s">
        <v>27</v>
      </c>
      <c r="BB2" s="249"/>
      <c r="BC2" s="249"/>
      <c r="BD2" s="249"/>
      <c r="BE2" s="250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11">
        <v>201825</v>
      </c>
      <c r="C3" s="134">
        <f>388+150</f>
        <v>538</v>
      </c>
      <c r="D3" s="135"/>
      <c r="E3" s="135"/>
      <c r="F3" s="135"/>
      <c r="G3" s="137"/>
      <c r="H3" s="134">
        <f>972+108</f>
        <v>1080</v>
      </c>
      <c r="I3" s="135"/>
      <c r="J3" s="135"/>
      <c r="K3" s="135"/>
      <c r="L3" s="137"/>
      <c r="M3" s="138">
        <v>288</v>
      </c>
      <c r="N3" s="135"/>
      <c r="O3" s="135"/>
      <c r="P3" s="135"/>
      <c r="Q3" s="136"/>
      <c r="R3" s="134">
        <v>0</v>
      </c>
      <c r="S3" s="135"/>
      <c r="T3" s="135"/>
      <c r="U3" s="135"/>
      <c r="V3" s="137"/>
      <c r="W3" s="138">
        <v>360</v>
      </c>
      <c r="X3" s="135"/>
      <c r="Y3" s="135"/>
      <c r="Z3" s="135"/>
      <c r="AA3" s="136"/>
      <c r="AB3" s="134">
        <v>0</v>
      </c>
      <c r="AC3" s="135"/>
      <c r="AD3" s="135"/>
      <c r="AE3" s="135"/>
      <c r="AF3" s="137"/>
      <c r="AG3" s="138">
        <f>9+248</f>
        <v>257</v>
      </c>
      <c r="AH3" s="135"/>
      <c r="AI3" s="135"/>
      <c r="AJ3" s="135"/>
      <c r="AK3" s="136"/>
      <c r="AL3" s="134">
        <v>1000</v>
      </c>
      <c r="AM3" s="135"/>
      <c r="AN3" s="135"/>
      <c r="AO3" s="135"/>
      <c r="AP3" s="137"/>
      <c r="AQ3" s="134">
        <v>41</v>
      </c>
      <c r="AR3" s="135"/>
      <c r="AS3" s="135"/>
      <c r="AT3" s="135"/>
      <c r="AU3" s="137"/>
      <c r="AV3" s="138">
        <v>74</v>
      </c>
      <c r="AW3" s="135"/>
      <c r="AX3" s="135"/>
      <c r="AY3" s="135"/>
      <c r="AZ3" s="136"/>
      <c r="BA3" s="134">
        <v>0</v>
      </c>
      <c r="BB3" s="135"/>
      <c r="BC3" s="135"/>
      <c r="BD3" s="135"/>
      <c r="BE3" s="137"/>
      <c r="BF3" s="134">
        <v>0</v>
      </c>
      <c r="BG3" s="135"/>
      <c r="BH3" s="135"/>
      <c r="BI3" s="135"/>
      <c r="BJ3" s="137"/>
    </row>
    <row r="4" spans="1:62" s="182" customFormat="1" ht="12" x14ac:dyDescent="0.2">
      <c r="A4" s="175" t="s">
        <v>18</v>
      </c>
      <c r="B4" s="212"/>
      <c r="C4" s="180">
        <v>32870</v>
      </c>
      <c r="D4" s="180">
        <v>32871</v>
      </c>
      <c r="E4" s="178"/>
      <c r="F4" s="177"/>
      <c r="G4" s="181"/>
      <c r="H4" s="180">
        <v>32873</v>
      </c>
      <c r="I4" s="180">
        <v>32874</v>
      </c>
      <c r="J4" s="178"/>
      <c r="K4" s="177"/>
      <c r="L4" s="181"/>
      <c r="M4" s="184">
        <v>32872</v>
      </c>
      <c r="N4" s="178"/>
      <c r="O4" s="178"/>
      <c r="P4" s="177"/>
      <c r="Q4" s="179"/>
      <c r="R4" s="180"/>
      <c r="S4" s="178"/>
      <c r="T4" s="178"/>
      <c r="U4" s="177"/>
      <c r="V4" s="181"/>
      <c r="W4" s="184">
        <v>32876</v>
      </c>
      <c r="X4" s="178"/>
      <c r="Y4" s="178"/>
      <c r="Z4" s="177"/>
      <c r="AA4" s="179"/>
      <c r="AB4" s="180"/>
      <c r="AC4" s="178"/>
      <c r="AD4" s="178"/>
      <c r="AE4" s="177"/>
      <c r="AF4" s="181"/>
      <c r="AG4" s="184">
        <v>32877</v>
      </c>
      <c r="AH4" s="184">
        <v>32878</v>
      </c>
      <c r="AI4" s="178"/>
      <c r="AJ4" s="177"/>
      <c r="AK4" s="179"/>
      <c r="AL4" s="180" t="s">
        <v>48</v>
      </c>
      <c r="AM4" s="178"/>
      <c r="AN4" s="178"/>
      <c r="AO4" s="177"/>
      <c r="AP4" s="181"/>
      <c r="AQ4" s="180">
        <v>32879</v>
      </c>
      <c r="AR4" s="178"/>
      <c r="AS4" s="178"/>
      <c r="AT4" s="177"/>
      <c r="AU4" s="181"/>
      <c r="AV4" s="184">
        <v>32875</v>
      </c>
      <c r="AW4" s="178"/>
      <c r="AX4" s="178"/>
      <c r="AY4" s="177"/>
      <c r="AZ4" s="179"/>
      <c r="BA4" s="180"/>
      <c r="BB4" s="178"/>
      <c r="BC4" s="178"/>
      <c r="BD4" s="177"/>
      <c r="BE4" s="181"/>
      <c r="BF4" s="180"/>
      <c r="BG4" s="178"/>
      <c r="BH4" s="178"/>
      <c r="BI4" s="177"/>
      <c r="BJ4" s="181"/>
    </row>
    <row r="5" spans="1:62" ht="13" x14ac:dyDescent="0.2">
      <c r="A5" s="29"/>
      <c r="C5" s="33"/>
      <c r="D5" s="34"/>
      <c r="E5" s="34"/>
      <c r="F5" s="35"/>
      <c r="G5" s="81"/>
      <c r="H5" s="33"/>
      <c r="I5" s="34"/>
      <c r="J5" s="34"/>
      <c r="K5" s="35"/>
      <c r="L5" s="81"/>
      <c r="M5" s="35"/>
      <c r="N5" s="34"/>
      <c r="O5" s="34"/>
      <c r="P5" s="35"/>
      <c r="Q5" s="35"/>
      <c r="R5" s="33"/>
      <c r="S5" s="34"/>
      <c r="T5" s="34"/>
      <c r="U5" s="35"/>
      <c r="V5" s="81"/>
      <c r="W5" s="35"/>
      <c r="X5" s="34"/>
      <c r="Y5" s="34"/>
      <c r="Z5" s="35"/>
      <c r="AA5" s="35"/>
      <c r="AB5" s="33"/>
      <c r="AC5" s="34"/>
      <c r="AD5" s="34"/>
      <c r="AE5" s="35"/>
      <c r="AF5" s="81"/>
      <c r="AG5" s="35"/>
      <c r="AH5" s="34"/>
      <c r="AI5" s="34"/>
      <c r="AJ5" s="35"/>
      <c r="AK5" s="35"/>
      <c r="AL5" s="33"/>
      <c r="AM5" s="34"/>
      <c r="AN5" s="34"/>
      <c r="AO5" s="35"/>
      <c r="AP5" s="81"/>
      <c r="AQ5" s="33"/>
      <c r="AR5" s="34"/>
      <c r="AS5" s="34"/>
      <c r="AT5" s="35"/>
      <c r="AU5" s="81"/>
      <c r="AV5" s="35"/>
      <c r="AW5" s="34"/>
      <c r="AX5" s="34"/>
      <c r="AY5" s="35"/>
      <c r="AZ5" s="35"/>
      <c r="BA5" s="33"/>
      <c r="BB5" s="34"/>
      <c r="BC5" s="34"/>
      <c r="BD5" s="35"/>
      <c r="BE5" s="81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13">
        <v>0.4</v>
      </c>
      <c r="C6" s="24">
        <f>+B6*C3</f>
        <v>215.20000000000002</v>
      </c>
      <c r="D6" s="23"/>
      <c r="E6" s="23"/>
      <c r="F6" s="23"/>
      <c r="G6" s="44"/>
      <c r="H6" s="24">
        <f>+B6*H3</f>
        <v>432</v>
      </c>
      <c r="I6" s="23"/>
      <c r="J6" s="23"/>
      <c r="K6" s="23"/>
      <c r="L6" s="44"/>
      <c r="M6" s="172">
        <f>+B6*M3</f>
        <v>115.2</v>
      </c>
      <c r="N6" s="23"/>
      <c r="O6" s="23"/>
      <c r="P6" s="23"/>
      <c r="Q6" s="43"/>
      <c r="R6" s="24">
        <f>+B6*R3</f>
        <v>0</v>
      </c>
      <c r="S6" s="23"/>
      <c r="T6" s="23"/>
      <c r="U6" s="23"/>
      <c r="V6" s="44"/>
      <c r="W6" s="172">
        <f>+B6*W3</f>
        <v>144</v>
      </c>
      <c r="X6" s="23"/>
      <c r="Y6" s="23"/>
      <c r="Z6" s="23"/>
      <c r="AA6" s="43"/>
      <c r="AB6" s="24">
        <f>+B6*AB3</f>
        <v>0</v>
      </c>
      <c r="AC6" s="23"/>
      <c r="AD6" s="23"/>
      <c r="AE6" s="23"/>
      <c r="AF6" s="44"/>
      <c r="AG6" s="172">
        <f>+B6*AG3</f>
        <v>102.80000000000001</v>
      </c>
      <c r="AH6" s="23"/>
      <c r="AI6" s="23"/>
      <c r="AJ6" s="23"/>
      <c r="AK6" s="43"/>
      <c r="AL6" s="24">
        <f>+B6*AL3</f>
        <v>400</v>
      </c>
      <c r="AM6" s="23"/>
      <c r="AN6" s="23"/>
      <c r="AO6" s="23"/>
      <c r="AP6" s="44"/>
      <c r="AQ6" s="24">
        <f>+B6*AQ3</f>
        <v>16.400000000000002</v>
      </c>
      <c r="AR6" s="23"/>
      <c r="AS6" s="23"/>
      <c r="AT6" s="23"/>
      <c r="AU6" s="44"/>
      <c r="AV6" s="172">
        <f>+B6*AV3</f>
        <v>29.6</v>
      </c>
      <c r="AW6" s="23"/>
      <c r="AX6" s="23"/>
      <c r="AY6" s="23"/>
      <c r="AZ6" s="43"/>
      <c r="BA6" s="24">
        <f>+AU6*BA3</f>
        <v>0</v>
      </c>
      <c r="BB6" s="23"/>
      <c r="BC6" s="23"/>
      <c r="BD6" s="23"/>
      <c r="BE6" s="44"/>
      <c r="BF6" s="24">
        <f>+B6*BF3</f>
        <v>0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13">
        <v>0.6</v>
      </c>
      <c r="C7" s="24">
        <f>+B7*C3</f>
        <v>322.8</v>
      </c>
      <c r="D7" s="23"/>
      <c r="E7" s="23"/>
      <c r="F7" s="23"/>
      <c r="G7" s="44"/>
      <c r="H7" s="24">
        <f>+B7*H3</f>
        <v>648</v>
      </c>
      <c r="I7" s="23"/>
      <c r="J7" s="23"/>
      <c r="K7" s="23"/>
      <c r="L7" s="44"/>
      <c r="M7" s="172">
        <f>+B7*M3</f>
        <v>172.79999999999998</v>
      </c>
      <c r="N7" s="23"/>
      <c r="O7" s="23"/>
      <c r="P7" s="23"/>
      <c r="Q7" s="43"/>
      <c r="R7" s="24">
        <f>+B7*R3</f>
        <v>0</v>
      </c>
      <c r="S7" s="23"/>
      <c r="T7" s="23"/>
      <c r="U7" s="23"/>
      <c r="V7" s="44"/>
      <c r="W7" s="172">
        <f>+B7*W3</f>
        <v>216</v>
      </c>
      <c r="X7" s="23"/>
      <c r="Y7" s="23"/>
      <c r="Z7" s="23"/>
      <c r="AA7" s="43"/>
      <c r="AB7" s="24">
        <f>+B7*AB3</f>
        <v>0</v>
      </c>
      <c r="AC7" s="23"/>
      <c r="AD7" s="23"/>
      <c r="AE7" s="23"/>
      <c r="AF7" s="44"/>
      <c r="AG7" s="172">
        <f>+B7*AG3</f>
        <v>154.19999999999999</v>
      </c>
      <c r="AH7" s="23"/>
      <c r="AI7" s="23"/>
      <c r="AJ7" s="23"/>
      <c r="AK7" s="43"/>
      <c r="AL7" s="24">
        <f>+B7*AL3</f>
        <v>600</v>
      </c>
      <c r="AM7" s="23"/>
      <c r="AN7" s="23"/>
      <c r="AO7" s="23"/>
      <c r="AP7" s="44"/>
      <c r="AQ7" s="24">
        <f>+B7*AQ3</f>
        <v>24.599999999999998</v>
      </c>
      <c r="AR7" s="23"/>
      <c r="AS7" s="23"/>
      <c r="AT7" s="23"/>
      <c r="AU7" s="44"/>
      <c r="AV7" s="172">
        <f>+B7*AV3</f>
        <v>44.4</v>
      </c>
      <c r="AW7" s="23"/>
      <c r="AX7" s="23"/>
      <c r="AY7" s="23"/>
      <c r="AZ7" s="43"/>
      <c r="BA7" s="24">
        <f>+AU7*BA3</f>
        <v>0</v>
      </c>
      <c r="BB7" s="23"/>
      <c r="BC7" s="23"/>
      <c r="BD7" s="23"/>
      <c r="BE7" s="44"/>
      <c r="BF7" s="24">
        <f>+B7*BF3</f>
        <v>0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6"/>
      <c r="H8" s="161"/>
      <c r="I8" s="254"/>
      <c r="J8" s="255"/>
      <c r="K8" s="256"/>
      <c r="L8" s="86"/>
      <c r="M8" s="85"/>
      <c r="N8" s="254"/>
      <c r="O8" s="255"/>
      <c r="P8" s="256"/>
      <c r="Q8" s="85"/>
      <c r="R8" s="161"/>
      <c r="S8" s="254"/>
      <c r="T8" s="255"/>
      <c r="U8" s="256"/>
      <c r="V8" s="86"/>
      <c r="W8" s="85"/>
      <c r="X8" s="254"/>
      <c r="Y8" s="255"/>
      <c r="Z8" s="256"/>
      <c r="AA8" s="85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161"/>
      <c r="AR8" s="254"/>
      <c r="AS8" s="255"/>
      <c r="AT8" s="256"/>
      <c r="AU8" s="86"/>
      <c r="AV8" s="85"/>
      <c r="AW8" s="254"/>
      <c r="AX8" s="255"/>
      <c r="AY8" s="256"/>
      <c r="AZ8" s="85"/>
      <c r="BA8" s="161"/>
      <c r="BB8" s="254"/>
      <c r="BC8" s="255"/>
      <c r="BD8" s="256"/>
      <c r="BE8" s="86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214"/>
      <c r="C9" s="130">
        <f>+C7</f>
        <v>322.8</v>
      </c>
      <c r="D9" s="150"/>
      <c r="E9" s="150"/>
      <c r="F9" s="131" t="s">
        <v>34</v>
      </c>
      <c r="G9" s="167" t="s">
        <v>19</v>
      </c>
      <c r="H9" s="130">
        <f>+H7</f>
        <v>648</v>
      </c>
      <c r="I9" s="150"/>
      <c r="J9" s="150"/>
      <c r="K9" s="131" t="s">
        <v>34</v>
      </c>
      <c r="L9" s="167" t="s">
        <v>19</v>
      </c>
      <c r="M9" s="185">
        <f>+M7</f>
        <v>172.79999999999998</v>
      </c>
      <c r="N9" s="150"/>
      <c r="O9" s="150"/>
      <c r="P9" s="131" t="s">
        <v>34</v>
      </c>
      <c r="Q9" s="169" t="s">
        <v>19</v>
      </c>
      <c r="R9" s="130">
        <f>+R7</f>
        <v>0</v>
      </c>
      <c r="S9" s="150"/>
      <c r="T9" s="150"/>
      <c r="U9" s="131" t="s">
        <v>34</v>
      </c>
      <c r="V9" s="167" t="s">
        <v>19</v>
      </c>
      <c r="W9" s="185">
        <f>+W7</f>
        <v>216</v>
      </c>
      <c r="X9" s="240">
        <v>20</v>
      </c>
      <c r="Y9" s="240">
        <v>50</v>
      </c>
      <c r="Z9" s="131" t="s">
        <v>34</v>
      </c>
      <c r="AA9" s="169" t="s">
        <v>19</v>
      </c>
      <c r="AB9" s="130">
        <f>+AB7</f>
        <v>0</v>
      </c>
      <c r="AC9" s="150"/>
      <c r="AD9" s="150"/>
      <c r="AE9" s="131" t="s">
        <v>34</v>
      </c>
      <c r="AF9" s="167" t="s">
        <v>19</v>
      </c>
      <c r="AG9" s="185">
        <f>+AG7</f>
        <v>154.19999999999999</v>
      </c>
      <c r="AH9" s="150"/>
      <c r="AI9" s="150"/>
      <c r="AJ9" s="131" t="s">
        <v>34</v>
      </c>
      <c r="AK9" s="169" t="s">
        <v>19</v>
      </c>
      <c r="AL9" s="130"/>
      <c r="AM9" s="150"/>
      <c r="AN9" s="150"/>
      <c r="AO9" s="131" t="s">
        <v>34</v>
      </c>
      <c r="AP9" s="167" t="s">
        <v>19</v>
      </c>
      <c r="AQ9" s="130">
        <f>+AQ7</f>
        <v>24.599999999999998</v>
      </c>
      <c r="AR9" s="150"/>
      <c r="AS9" s="150"/>
      <c r="AT9" s="131" t="s">
        <v>34</v>
      </c>
      <c r="AU9" s="167" t="s">
        <v>19</v>
      </c>
      <c r="AV9" s="185">
        <f>+AV7</f>
        <v>44.4</v>
      </c>
      <c r="AW9" s="150"/>
      <c r="AX9" s="150"/>
      <c r="AY9" s="131" t="s">
        <v>34</v>
      </c>
      <c r="AZ9" s="169" t="s">
        <v>19</v>
      </c>
      <c r="BA9" s="130">
        <f>+BA7</f>
        <v>0</v>
      </c>
      <c r="BB9" s="150"/>
      <c r="BC9" s="150"/>
      <c r="BD9" s="131" t="s">
        <v>34</v>
      </c>
      <c r="BE9" s="167" t="s">
        <v>19</v>
      </c>
      <c r="BF9" s="130">
        <f>+BF7</f>
        <v>0</v>
      </c>
      <c r="BG9" s="150"/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215"/>
      <c r="C10" s="90">
        <v>14.653964194373401</v>
      </c>
      <c r="D10" s="96">
        <v>15</v>
      </c>
      <c r="E10" s="96">
        <v>0</v>
      </c>
      <c r="F10" s="92">
        <v>-0.34603580562659886</v>
      </c>
      <c r="G10" s="187">
        <v>15</v>
      </c>
      <c r="H10" s="90">
        <v>30</v>
      </c>
      <c r="I10" s="96">
        <v>30</v>
      </c>
      <c r="J10" s="96">
        <v>0</v>
      </c>
      <c r="K10" s="92">
        <v>0</v>
      </c>
      <c r="L10" s="187">
        <v>30</v>
      </c>
      <c r="M10" s="191">
        <v>7.4057142857142848</v>
      </c>
      <c r="N10" s="96">
        <v>7</v>
      </c>
      <c r="O10" s="96">
        <v>0</v>
      </c>
      <c r="P10" s="92">
        <v>0.40571428571428481</v>
      </c>
      <c r="Q10" s="183">
        <v>7</v>
      </c>
      <c r="R10" s="90">
        <v>0</v>
      </c>
      <c r="S10" s="96">
        <v>0</v>
      </c>
      <c r="T10" s="96">
        <v>0</v>
      </c>
      <c r="U10" s="92">
        <v>0</v>
      </c>
      <c r="V10" s="100">
        <v>0</v>
      </c>
      <c r="W10" s="90">
        <v>16</v>
      </c>
      <c r="X10" s="96">
        <v>9.7297297297297298</v>
      </c>
      <c r="Y10" s="96">
        <v>6</v>
      </c>
      <c r="Z10" s="97">
        <v>0.27027027027027017</v>
      </c>
      <c r="AA10" s="188">
        <v>15.72972972972973</v>
      </c>
      <c r="AB10" s="93">
        <v>0</v>
      </c>
      <c r="AC10" s="96">
        <v>0</v>
      </c>
      <c r="AD10" s="96">
        <v>0</v>
      </c>
      <c r="AE10" s="97">
        <v>0</v>
      </c>
      <c r="AF10" s="98">
        <v>0</v>
      </c>
      <c r="AG10" s="191">
        <v>5</v>
      </c>
      <c r="AH10" s="96">
        <v>5</v>
      </c>
      <c r="AI10" s="96">
        <v>0</v>
      </c>
      <c r="AJ10" s="92">
        <v>0</v>
      </c>
      <c r="AK10" s="183">
        <v>5</v>
      </c>
      <c r="AL10" s="90"/>
      <c r="AM10" s="96">
        <v>0</v>
      </c>
      <c r="AN10" s="96">
        <v>0</v>
      </c>
      <c r="AO10" s="92">
        <v>0</v>
      </c>
      <c r="AP10" s="187">
        <v>0</v>
      </c>
      <c r="AQ10" s="90">
        <v>0</v>
      </c>
      <c r="AR10" s="96">
        <v>0</v>
      </c>
      <c r="AS10" s="96">
        <v>0</v>
      </c>
      <c r="AT10" s="92">
        <v>0</v>
      </c>
      <c r="AU10" s="100">
        <v>0</v>
      </c>
      <c r="AV10" s="191">
        <v>1.3188118811881187</v>
      </c>
      <c r="AW10" s="96">
        <v>1</v>
      </c>
      <c r="AX10" s="96">
        <v>0</v>
      </c>
      <c r="AY10" s="92">
        <v>0.31881188118811865</v>
      </c>
      <c r="AZ10" s="99">
        <v>1</v>
      </c>
      <c r="BA10" s="93">
        <v>0</v>
      </c>
      <c r="BB10" s="91">
        <v>0</v>
      </c>
      <c r="BC10" s="96">
        <v>0</v>
      </c>
      <c r="BD10" s="92">
        <v>0</v>
      </c>
      <c r="BE10" s="100">
        <v>0</v>
      </c>
      <c r="BF10" s="90">
        <v>0</v>
      </c>
      <c r="BG10" s="91">
        <v>0</v>
      </c>
      <c r="BH10" s="96">
        <v>0</v>
      </c>
      <c r="BI10" s="92">
        <v>0</v>
      </c>
      <c r="BJ10" s="100">
        <v>0</v>
      </c>
    </row>
    <row r="11" spans="1:62" ht="13" x14ac:dyDescent="0.2">
      <c r="A11" s="8" t="s">
        <v>6</v>
      </c>
      <c r="B11" s="216"/>
      <c r="C11" s="90">
        <v>14.653964194373401</v>
      </c>
      <c r="D11" s="52">
        <v>15</v>
      </c>
      <c r="E11" s="52">
        <v>0</v>
      </c>
      <c r="F11" s="92">
        <v>-0.34603580562659886</v>
      </c>
      <c r="G11" s="187">
        <v>15</v>
      </c>
      <c r="H11" s="90">
        <v>30</v>
      </c>
      <c r="I11" s="52">
        <v>30</v>
      </c>
      <c r="J11" s="52">
        <v>0</v>
      </c>
      <c r="K11" s="92">
        <v>0</v>
      </c>
      <c r="L11" s="187">
        <v>30</v>
      </c>
      <c r="M11" s="191">
        <v>9</v>
      </c>
      <c r="N11" s="52">
        <v>9</v>
      </c>
      <c r="O11" s="52">
        <v>0</v>
      </c>
      <c r="P11" s="48">
        <v>0</v>
      </c>
      <c r="Q11" s="183">
        <v>9</v>
      </c>
      <c r="R11" s="90">
        <v>0</v>
      </c>
      <c r="S11" s="52">
        <v>0</v>
      </c>
      <c r="T11" s="52">
        <v>0</v>
      </c>
      <c r="U11" s="48">
        <v>0</v>
      </c>
      <c r="V11" s="38">
        <v>0</v>
      </c>
      <c r="W11" s="90">
        <v>16</v>
      </c>
      <c r="X11" s="52">
        <v>10.378378378378379</v>
      </c>
      <c r="Y11" s="52">
        <v>6</v>
      </c>
      <c r="Z11" s="97">
        <v>-0.37837837837837895</v>
      </c>
      <c r="AA11" s="189">
        <v>16.378378378378379</v>
      </c>
      <c r="AB11" s="93">
        <v>0</v>
      </c>
      <c r="AC11" s="52">
        <v>0</v>
      </c>
      <c r="AD11" s="52">
        <v>0</v>
      </c>
      <c r="AE11" s="97">
        <v>0</v>
      </c>
      <c r="AF11" s="98">
        <v>0</v>
      </c>
      <c r="AG11" s="191">
        <v>5</v>
      </c>
      <c r="AH11" s="52">
        <v>5</v>
      </c>
      <c r="AI11" s="52">
        <v>0</v>
      </c>
      <c r="AJ11" s="48">
        <v>0</v>
      </c>
      <c r="AK11" s="49">
        <v>5</v>
      </c>
      <c r="AL11" s="90"/>
      <c r="AM11" s="52">
        <v>0</v>
      </c>
      <c r="AN11" s="52">
        <v>0</v>
      </c>
      <c r="AO11" s="48">
        <v>0</v>
      </c>
      <c r="AP11" s="236">
        <v>0</v>
      </c>
      <c r="AQ11" s="90">
        <v>0</v>
      </c>
      <c r="AR11" s="52">
        <v>0</v>
      </c>
      <c r="AS11" s="52">
        <v>0</v>
      </c>
      <c r="AT11" s="48">
        <v>0</v>
      </c>
      <c r="AU11" s="38">
        <v>0</v>
      </c>
      <c r="AV11" s="191">
        <v>1.3188118811881187</v>
      </c>
      <c r="AW11" s="52">
        <v>1</v>
      </c>
      <c r="AX11" s="52">
        <v>0</v>
      </c>
      <c r="AY11" s="48">
        <v>0.31881188118811865</v>
      </c>
      <c r="AZ11" s="42">
        <v>1</v>
      </c>
      <c r="BA11" s="93">
        <v>0</v>
      </c>
      <c r="BB11" s="47">
        <v>0</v>
      </c>
      <c r="BC11" s="52">
        <v>0</v>
      </c>
      <c r="BD11" s="48">
        <v>0</v>
      </c>
      <c r="BE11" s="38">
        <v>0</v>
      </c>
      <c r="BF11" s="90">
        <v>0</v>
      </c>
      <c r="BG11" s="47">
        <v>0</v>
      </c>
      <c r="BH11" s="52">
        <v>0</v>
      </c>
      <c r="BI11" s="92">
        <v>0</v>
      </c>
      <c r="BJ11" s="38">
        <v>0</v>
      </c>
    </row>
    <row r="12" spans="1:62" ht="13" x14ac:dyDescent="0.2">
      <c r="A12" s="8" t="s">
        <v>7</v>
      </c>
      <c r="B12" s="216"/>
      <c r="C12" s="90">
        <v>25</v>
      </c>
      <c r="D12" s="52">
        <v>25</v>
      </c>
      <c r="E12" s="52">
        <v>0</v>
      </c>
      <c r="F12" s="92">
        <v>0</v>
      </c>
      <c r="G12" s="187">
        <v>25</v>
      </c>
      <c r="H12" s="90">
        <v>40</v>
      </c>
      <c r="I12" s="52">
        <v>40</v>
      </c>
      <c r="J12" s="52">
        <v>0</v>
      </c>
      <c r="K12" s="92">
        <v>0</v>
      </c>
      <c r="L12" s="187">
        <v>40</v>
      </c>
      <c r="M12" s="191">
        <v>14</v>
      </c>
      <c r="N12" s="52">
        <v>14</v>
      </c>
      <c r="O12" s="52">
        <v>0</v>
      </c>
      <c r="P12" s="48">
        <v>0</v>
      </c>
      <c r="Q12" s="183">
        <v>14</v>
      </c>
      <c r="R12" s="90">
        <v>0</v>
      </c>
      <c r="S12" s="52">
        <v>0</v>
      </c>
      <c r="T12" s="52">
        <v>0</v>
      </c>
      <c r="U12" s="48">
        <v>0</v>
      </c>
      <c r="V12" s="38">
        <v>0</v>
      </c>
      <c r="W12" s="90">
        <v>24</v>
      </c>
      <c r="X12" s="52">
        <v>15</v>
      </c>
      <c r="Y12" s="52">
        <v>9</v>
      </c>
      <c r="Z12" s="97">
        <v>0</v>
      </c>
      <c r="AA12" s="189">
        <v>24</v>
      </c>
      <c r="AB12" s="93">
        <v>0</v>
      </c>
      <c r="AC12" s="52">
        <v>0</v>
      </c>
      <c r="AD12" s="52">
        <v>0</v>
      </c>
      <c r="AE12" s="97">
        <v>0</v>
      </c>
      <c r="AF12" s="98">
        <v>0</v>
      </c>
      <c r="AG12" s="191">
        <v>8</v>
      </c>
      <c r="AH12" s="52">
        <v>8</v>
      </c>
      <c r="AI12" s="52">
        <v>0</v>
      </c>
      <c r="AJ12" s="48">
        <v>0</v>
      </c>
      <c r="AK12" s="49">
        <v>8</v>
      </c>
      <c r="AL12" s="90"/>
      <c r="AM12" s="52">
        <v>0</v>
      </c>
      <c r="AN12" s="52">
        <v>0</v>
      </c>
      <c r="AO12" s="48">
        <v>0</v>
      </c>
      <c r="AP12" s="236">
        <v>0</v>
      </c>
      <c r="AQ12" s="90">
        <v>0</v>
      </c>
      <c r="AR12" s="52">
        <v>0</v>
      </c>
      <c r="AS12" s="52">
        <v>0</v>
      </c>
      <c r="AT12" s="48">
        <v>0</v>
      </c>
      <c r="AU12" s="38">
        <v>0</v>
      </c>
      <c r="AV12" s="191">
        <v>3.0772277227722773</v>
      </c>
      <c r="AW12" s="52">
        <v>3</v>
      </c>
      <c r="AX12" s="52">
        <v>0</v>
      </c>
      <c r="AY12" s="48">
        <v>7.7227722772277296E-2</v>
      </c>
      <c r="AZ12" s="42">
        <v>3</v>
      </c>
      <c r="BA12" s="93">
        <v>0</v>
      </c>
      <c r="BB12" s="47">
        <v>0</v>
      </c>
      <c r="BC12" s="52">
        <v>0</v>
      </c>
      <c r="BD12" s="48">
        <v>0</v>
      </c>
      <c r="BE12" s="38">
        <v>0</v>
      </c>
      <c r="BF12" s="90">
        <v>0</v>
      </c>
      <c r="BG12" s="47">
        <v>0</v>
      </c>
      <c r="BH12" s="52">
        <v>0</v>
      </c>
      <c r="BI12" s="92">
        <v>0</v>
      </c>
      <c r="BJ12" s="38">
        <v>0</v>
      </c>
    </row>
    <row r="13" spans="1:62" ht="13" x14ac:dyDescent="0.2">
      <c r="A13" s="8" t="s">
        <v>8</v>
      </c>
      <c r="B13" s="216"/>
      <c r="C13" s="90">
        <v>15.066751918158568</v>
      </c>
      <c r="D13" s="52">
        <v>15</v>
      </c>
      <c r="E13" s="52">
        <v>0</v>
      </c>
      <c r="F13" s="92">
        <v>6.6751918158567847E-2</v>
      </c>
      <c r="G13" s="187">
        <v>15</v>
      </c>
      <c r="H13" s="90">
        <v>30</v>
      </c>
      <c r="I13" s="52">
        <v>30</v>
      </c>
      <c r="J13" s="52">
        <v>0</v>
      </c>
      <c r="K13" s="92">
        <v>0</v>
      </c>
      <c r="L13" s="187">
        <v>30</v>
      </c>
      <c r="M13" s="191">
        <v>9</v>
      </c>
      <c r="N13" s="52">
        <v>9</v>
      </c>
      <c r="O13" s="52">
        <v>0</v>
      </c>
      <c r="P13" s="48">
        <v>0</v>
      </c>
      <c r="Q13" s="183">
        <v>9</v>
      </c>
      <c r="R13" s="90">
        <v>0</v>
      </c>
      <c r="S13" s="52">
        <v>0</v>
      </c>
      <c r="T13" s="52">
        <v>0</v>
      </c>
      <c r="U13" s="48">
        <v>0</v>
      </c>
      <c r="V13" s="38">
        <v>0</v>
      </c>
      <c r="W13" s="90">
        <v>16</v>
      </c>
      <c r="X13" s="52">
        <v>10.378378378378379</v>
      </c>
      <c r="Y13" s="52">
        <v>6</v>
      </c>
      <c r="Z13" s="97">
        <v>-0.37837837837837895</v>
      </c>
      <c r="AA13" s="189">
        <v>16.378378378378379</v>
      </c>
      <c r="AB13" s="93">
        <v>0</v>
      </c>
      <c r="AC13" s="52">
        <v>0</v>
      </c>
      <c r="AD13" s="52">
        <v>0</v>
      </c>
      <c r="AE13" s="97">
        <v>0</v>
      </c>
      <c r="AF13" s="98">
        <v>0</v>
      </c>
      <c r="AG13" s="191">
        <v>5</v>
      </c>
      <c r="AH13" s="52">
        <v>5</v>
      </c>
      <c r="AI13" s="52">
        <v>0</v>
      </c>
      <c r="AJ13" s="48">
        <v>0</v>
      </c>
      <c r="AK13" s="49">
        <v>5</v>
      </c>
      <c r="AL13" s="90"/>
      <c r="AM13" s="52">
        <v>0</v>
      </c>
      <c r="AN13" s="52">
        <v>0</v>
      </c>
      <c r="AO13" s="48">
        <v>0</v>
      </c>
      <c r="AP13" s="236">
        <v>0</v>
      </c>
      <c r="AQ13" s="90">
        <v>2</v>
      </c>
      <c r="AR13" s="52">
        <v>2</v>
      </c>
      <c r="AS13" s="52">
        <v>0</v>
      </c>
      <c r="AT13" s="48">
        <v>0</v>
      </c>
      <c r="AU13" s="38">
        <v>2</v>
      </c>
      <c r="AV13" s="191">
        <v>2.1980198019801982</v>
      </c>
      <c r="AW13" s="52">
        <v>2</v>
      </c>
      <c r="AX13" s="52">
        <v>0</v>
      </c>
      <c r="AY13" s="48">
        <v>0.1980198019801982</v>
      </c>
      <c r="AZ13" s="42">
        <v>2</v>
      </c>
      <c r="BA13" s="93">
        <v>0</v>
      </c>
      <c r="BB13" s="47">
        <v>0</v>
      </c>
      <c r="BC13" s="52">
        <v>0</v>
      </c>
      <c r="BD13" s="48">
        <v>0</v>
      </c>
      <c r="BE13" s="38">
        <v>0</v>
      </c>
      <c r="BF13" s="90">
        <v>0</v>
      </c>
      <c r="BG13" s="47">
        <v>0</v>
      </c>
      <c r="BH13" s="52">
        <v>0</v>
      </c>
      <c r="BI13" s="92">
        <v>0</v>
      </c>
      <c r="BJ13" s="38">
        <v>0</v>
      </c>
    </row>
    <row r="14" spans="1:62" ht="13" x14ac:dyDescent="0.2">
      <c r="A14" s="8" t="s">
        <v>9</v>
      </c>
      <c r="B14" s="216"/>
      <c r="C14" s="90">
        <v>25</v>
      </c>
      <c r="D14" s="52">
        <v>25</v>
      </c>
      <c r="E14" s="52">
        <v>0</v>
      </c>
      <c r="F14" s="92">
        <v>0</v>
      </c>
      <c r="G14" s="187">
        <v>25</v>
      </c>
      <c r="H14" s="90">
        <v>40</v>
      </c>
      <c r="I14" s="52">
        <v>40</v>
      </c>
      <c r="J14" s="52">
        <v>0</v>
      </c>
      <c r="K14" s="92">
        <v>0</v>
      </c>
      <c r="L14" s="187">
        <v>40</v>
      </c>
      <c r="M14" s="191">
        <v>10</v>
      </c>
      <c r="N14" s="52">
        <v>10</v>
      </c>
      <c r="O14" s="52">
        <v>0</v>
      </c>
      <c r="P14" s="48">
        <v>0</v>
      </c>
      <c r="Q14" s="183">
        <v>10</v>
      </c>
      <c r="R14" s="90">
        <v>0</v>
      </c>
      <c r="S14" s="52">
        <v>0</v>
      </c>
      <c r="T14" s="52">
        <v>0</v>
      </c>
      <c r="U14" s="48">
        <v>0</v>
      </c>
      <c r="V14" s="38">
        <v>0</v>
      </c>
      <c r="W14" s="90">
        <v>24</v>
      </c>
      <c r="X14" s="52">
        <v>15</v>
      </c>
      <c r="Y14" s="52">
        <v>9</v>
      </c>
      <c r="Z14" s="97">
        <v>0</v>
      </c>
      <c r="AA14" s="189">
        <v>24</v>
      </c>
      <c r="AB14" s="93">
        <v>0</v>
      </c>
      <c r="AC14" s="52">
        <v>0</v>
      </c>
      <c r="AD14" s="52">
        <v>0</v>
      </c>
      <c r="AE14" s="97">
        <v>0</v>
      </c>
      <c r="AF14" s="98">
        <v>0</v>
      </c>
      <c r="AG14" s="191">
        <v>8</v>
      </c>
      <c r="AH14" s="52">
        <v>8</v>
      </c>
      <c r="AI14" s="52">
        <v>0</v>
      </c>
      <c r="AJ14" s="48">
        <v>0</v>
      </c>
      <c r="AK14" s="49">
        <v>8</v>
      </c>
      <c r="AL14" s="90"/>
      <c r="AM14" s="52">
        <v>0</v>
      </c>
      <c r="AN14" s="52">
        <v>0</v>
      </c>
      <c r="AO14" s="48">
        <v>0</v>
      </c>
      <c r="AP14" s="236">
        <v>0</v>
      </c>
      <c r="AQ14" s="90">
        <v>0</v>
      </c>
      <c r="AR14" s="52">
        <v>0</v>
      </c>
      <c r="AS14" s="52">
        <v>0</v>
      </c>
      <c r="AT14" s="48">
        <v>0</v>
      </c>
      <c r="AU14" s="38">
        <v>0</v>
      </c>
      <c r="AV14" s="191">
        <v>2</v>
      </c>
      <c r="AW14" s="52">
        <v>2</v>
      </c>
      <c r="AX14" s="52">
        <v>0</v>
      </c>
      <c r="AY14" s="48">
        <v>0</v>
      </c>
      <c r="AZ14" s="42">
        <v>2</v>
      </c>
      <c r="BA14" s="93">
        <v>0</v>
      </c>
      <c r="BB14" s="47">
        <v>0</v>
      </c>
      <c r="BC14" s="52">
        <v>0</v>
      </c>
      <c r="BD14" s="48">
        <v>0</v>
      </c>
      <c r="BE14" s="38">
        <v>0</v>
      </c>
      <c r="BF14" s="90">
        <v>0</v>
      </c>
      <c r="BG14" s="47">
        <v>0</v>
      </c>
      <c r="BH14" s="52">
        <v>0</v>
      </c>
      <c r="BI14" s="92">
        <v>0</v>
      </c>
      <c r="BJ14" s="38">
        <v>0</v>
      </c>
    </row>
    <row r="15" spans="1:62" ht="13" x14ac:dyDescent="0.2">
      <c r="A15" s="8" t="s">
        <v>10</v>
      </c>
      <c r="B15" s="216"/>
      <c r="C15" s="90">
        <v>25</v>
      </c>
      <c r="D15" s="52">
        <v>25</v>
      </c>
      <c r="E15" s="52">
        <v>0</v>
      </c>
      <c r="F15" s="92">
        <v>0</v>
      </c>
      <c r="G15" s="187">
        <v>25</v>
      </c>
      <c r="H15" s="90">
        <v>40</v>
      </c>
      <c r="I15" s="52">
        <v>40</v>
      </c>
      <c r="J15" s="52">
        <v>0</v>
      </c>
      <c r="K15" s="92">
        <v>0</v>
      </c>
      <c r="L15" s="187">
        <v>40</v>
      </c>
      <c r="M15" s="191">
        <v>10</v>
      </c>
      <c r="N15" s="52">
        <v>10</v>
      </c>
      <c r="O15" s="52">
        <v>0</v>
      </c>
      <c r="P15" s="48">
        <v>0</v>
      </c>
      <c r="Q15" s="183">
        <v>10</v>
      </c>
      <c r="R15" s="90">
        <v>0</v>
      </c>
      <c r="S15" s="52">
        <v>0</v>
      </c>
      <c r="T15" s="52">
        <v>0</v>
      </c>
      <c r="U15" s="48">
        <v>0</v>
      </c>
      <c r="V15" s="38">
        <v>0</v>
      </c>
      <c r="W15" s="90">
        <v>24</v>
      </c>
      <c r="X15" s="52">
        <v>15</v>
      </c>
      <c r="Y15" s="52">
        <v>9</v>
      </c>
      <c r="Z15" s="97">
        <v>0</v>
      </c>
      <c r="AA15" s="189">
        <v>24</v>
      </c>
      <c r="AB15" s="93">
        <v>0</v>
      </c>
      <c r="AC15" s="52">
        <v>0</v>
      </c>
      <c r="AD15" s="52">
        <v>0</v>
      </c>
      <c r="AE15" s="97">
        <v>0</v>
      </c>
      <c r="AF15" s="98">
        <v>0</v>
      </c>
      <c r="AG15" s="191">
        <v>8</v>
      </c>
      <c r="AH15" s="52">
        <v>8</v>
      </c>
      <c r="AI15" s="52">
        <v>0</v>
      </c>
      <c r="AJ15" s="48">
        <v>0</v>
      </c>
      <c r="AK15" s="49">
        <v>8</v>
      </c>
      <c r="AL15" s="90"/>
      <c r="AM15" s="52">
        <v>0</v>
      </c>
      <c r="AN15" s="52">
        <v>0</v>
      </c>
      <c r="AO15" s="48">
        <v>0</v>
      </c>
      <c r="AP15" s="236">
        <v>0</v>
      </c>
      <c r="AQ15" s="90">
        <v>0</v>
      </c>
      <c r="AR15" s="52">
        <v>0</v>
      </c>
      <c r="AS15" s="52">
        <v>0</v>
      </c>
      <c r="AT15" s="48">
        <v>0</v>
      </c>
      <c r="AU15" s="38">
        <v>0</v>
      </c>
      <c r="AV15" s="191">
        <v>2</v>
      </c>
      <c r="AW15" s="52">
        <v>2</v>
      </c>
      <c r="AX15" s="52">
        <v>0</v>
      </c>
      <c r="AY15" s="48">
        <v>0</v>
      </c>
      <c r="AZ15" s="42">
        <v>2</v>
      </c>
      <c r="BA15" s="93">
        <v>0</v>
      </c>
      <c r="BB15" s="47">
        <v>0</v>
      </c>
      <c r="BC15" s="52">
        <v>0</v>
      </c>
      <c r="BD15" s="48">
        <v>0</v>
      </c>
      <c r="BE15" s="38">
        <v>0</v>
      </c>
      <c r="BF15" s="90">
        <v>0</v>
      </c>
      <c r="BG15" s="47">
        <v>0</v>
      </c>
      <c r="BH15" s="52">
        <v>0</v>
      </c>
      <c r="BI15" s="92">
        <v>0</v>
      </c>
      <c r="BJ15" s="38">
        <v>0</v>
      </c>
    </row>
    <row r="16" spans="1:62" ht="13" x14ac:dyDescent="0.2">
      <c r="A16" s="8" t="s">
        <v>11</v>
      </c>
      <c r="B16" s="216"/>
      <c r="C16" s="90">
        <v>25</v>
      </c>
      <c r="D16" s="52">
        <v>25</v>
      </c>
      <c r="E16" s="52">
        <v>0</v>
      </c>
      <c r="F16" s="92">
        <v>0</v>
      </c>
      <c r="G16" s="187">
        <v>25</v>
      </c>
      <c r="H16" s="90">
        <v>40</v>
      </c>
      <c r="I16" s="52">
        <v>40</v>
      </c>
      <c r="J16" s="52">
        <v>0</v>
      </c>
      <c r="K16" s="92">
        <v>0</v>
      </c>
      <c r="L16" s="187">
        <v>40</v>
      </c>
      <c r="M16" s="191">
        <v>14</v>
      </c>
      <c r="N16" s="52">
        <v>14</v>
      </c>
      <c r="O16" s="52">
        <v>0</v>
      </c>
      <c r="P16" s="48">
        <v>0</v>
      </c>
      <c r="Q16" s="183">
        <v>14</v>
      </c>
      <c r="R16" s="90">
        <v>0</v>
      </c>
      <c r="S16" s="52">
        <v>0</v>
      </c>
      <c r="T16" s="52">
        <v>0</v>
      </c>
      <c r="U16" s="48">
        <v>0</v>
      </c>
      <c r="V16" s="38">
        <v>0</v>
      </c>
      <c r="W16" s="90">
        <v>24</v>
      </c>
      <c r="X16" s="52">
        <v>15</v>
      </c>
      <c r="Y16" s="52">
        <v>9</v>
      </c>
      <c r="Z16" s="97">
        <v>0</v>
      </c>
      <c r="AA16" s="189">
        <v>24</v>
      </c>
      <c r="AB16" s="93">
        <v>0</v>
      </c>
      <c r="AC16" s="52">
        <v>0</v>
      </c>
      <c r="AD16" s="52">
        <v>0</v>
      </c>
      <c r="AE16" s="97">
        <v>0</v>
      </c>
      <c r="AF16" s="98">
        <v>0</v>
      </c>
      <c r="AG16" s="191">
        <v>8</v>
      </c>
      <c r="AH16" s="52">
        <v>8</v>
      </c>
      <c r="AI16" s="52">
        <v>0</v>
      </c>
      <c r="AJ16" s="48">
        <v>0</v>
      </c>
      <c r="AK16" s="49">
        <v>8</v>
      </c>
      <c r="AL16" s="90"/>
      <c r="AM16" s="52">
        <v>0</v>
      </c>
      <c r="AN16" s="52">
        <v>0</v>
      </c>
      <c r="AO16" s="48">
        <v>0</v>
      </c>
      <c r="AP16" s="236">
        <v>0</v>
      </c>
      <c r="AQ16" s="90">
        <v>1.7881057268722464</v>
      </c>
      <c r="AR16" s="52">
        <v>2</v>
      </c>
      <c r="AS16" s="52">
        <v>0</v>
      </c>
      <c r="AT16" s="48">
        <v>-0.21189427312775355</v>
      </c>
      <c r="AU16" s="38">
        <v>2</v>
      </c>
      <c r="AV16" s="191">
        <v>2</v>
      </c>
      <c r="AW16" s="52">
        <v>2</v>
      </c>
      <c r="AX16" s="52">
        <v>0</v>
      </c>
      <c r="AY16" s="48">
        <v>0</v>
      </c>
      <c r="AZ16" s="42">
        <v>2</v>
      </c>
      <c r="BA16" s="93">
        <v>0</v>
      </c>
      <c r="BB16" s="47">
        <v>0</v>
      </c>
      <c r="BC16" s="52">
        <v>0</v>
      </c>
      <c r="BD16" s="48">
        <v>0</v>
      </c>
      <c r="BE16" s="38">
        <v>0</v>
      </c>
      <c r="BF16" s="90">
        <v>0</v>
      </c>
      <c r="BG16" s="47">
        <v>0</v>
      </c>
      <c r="BH16" s="52">
        <v>0</v>
      </c>
      <c r="BI16" s="92">
        <v>0</v>
      </c>
      <c r="BJ16" s="38">
        <v>0</v>
      </c>
    </row>
    <row r="17" spans="1:62" ht="13" x14ac:dyDescent="0.2">
      <c r="A17" s="8" t="s">
        <v>12</v>
      </c>
      <c r="B17" s="216"/>
      <c r="C17" s="90">
        <v>15.066751918158568</v>
      </c>
      <c r="D17" s="52">
        <v>15</v>
      </c>
      <c r="E17" s="52">
        <v>0</v>
      </c>
      <c r="F17" s="92">
        <v>6.6751918158567847E-2</v>
      </c>
      <c r="G17" s="187">
        <v>15</v>
      </c>
      <c r="H17" s="90">
        <v>30</v>
      </c>
      <c r="I17" s="52">
        <v>30</v>
      </c>
      <c r="J17" s="52">
        <v>0</v>
      </c>
      <c r="K17" s="92">
        <v>0</v>
      </c>
      <c r="L17" s="187">
        <v>30</v>
      </c>
      <c r="M17" s="191">
        <v>9</v>
      </c>
      <c r="N17" s="52">
        <v>9</v>
      </c>
      <c r="O17" s="52">
        <v>0</v>
      </c>
      <c r="P17" s="48">
        <v>0</v>
      </c>
      <c r="Q17" s="183">
        <v>9</v>
      </c>
      <c r="R17" s="90">
        <v>0</v>
      </c>
      <c r="S17" s="52">
        <v>0</v>
      </c>
      <c r="T17" s="52">
        <v>0</v>
      </c>
      <c r="U17" s="48">
        <v>0</v>
      </c>
      <c r="V17" s="38">
        <v>0</v>
      </c>
      <c r="W17" s="90">
        <v>10</v>
      </c>
      <c r="X17" s="52">
        <v>5</v>
      </c>
      <c r="Y17" s="52">
        <v>5</v>
      </c>
      <c r="Z17" s="97">
        <v>0</v>
      </c>
      <c r="AA17" s="189">
        <v>10</v>
      </c>
      <c r="AB17" s="93">
        <v>0</v>
      </c>
      <c r="AC17" s="52">
        <v>0</v>
      </c>
      <c r="AD17" s="52">
        <v>0</v>
      </c>
      <c r="AE17" s="97">
        <v>0</v>
      </c>
      <c r="AF17" s="98">
        <v>0</v>
      </c>
      <c r="AG17" s="191">
        <v>5</v>
      </c>
      <c r="AH17" s="52">
        <v>5</v>
      </c>
      <c r="AI17" s="52">
        <v>0</v>
      </c>
      <c r="AJ17" s="48">
        <v>0</v>
      </c>
      <c r="AK17" s="49">
        <v>5</v>
      </c>
      <c r="AL17" s="90"/>
      <c r="AM17" s="52">
        <v>0</v>
      </c>
      <c r="AN17" s="52">
        <v>0</v>
      </c>
      <c r="AO17" s="48">
        <v>0</v>
      </c>
      <c r="AP17" s="236">
        <v>0</v>
      </c>
      <c r="AQ17" s="90">
        <v>0</v>
      </c>
      <c r="AR17" s="52">
        <v>0</v>
      </c>
      <c r="AS17" s="52">
        <v>0</v>
      </c>
      <c r="AT17" s="48">
        <v>0</v>
      </c>
      <c r="AU17" s="38">
        <v>0</v>
      </c>
      <c r="AV17" s="191">
        <v>0</v>
      </c>
      <c r="AW17" s="52">
        <v>0</v>
      </c>
      <c r="AX17" s="52">
        <v>0</v>
      </c>
      <c r="AY17" s="48">
        <v>0</v>
      </c>
      <c r="AZ17" s="42">
        <v>0</v>
      </c>
      <c r="BA17" s="93">
        <v>0</v>
      </c>
      <c r="BB17" s="47">
        <v>0</v>
      </c>
      <c r="BC17" s="52">
        <v>0</v>
      </c>
      <c r="BD17" s="48">
        <v>0</v>
      </c>
      <c r="BE17" s="38">
        <v>0</v>
      </c>
      <c r="BF17" s="90">
        <v>0</v>
      </c>
      <c r="BG17" s="47">
        <v>0</v>
      </c>
      <c r="BH17" s="52">
        <v>0</v>
      </c>
      <c r="BI17" s="92">
        <v>0</v>
      </c>
      <c r="BJ17" s="38">
        <v>0</v>
      </c>
    </row>
    <row r="18" spans="1:62" ht="13" x14ac:dyDescent="0.2">
      <c r="A18" s="8" t="s">
        <v>29</v>
      </c>
      <c r="B18" s="216"/>
      <c r="C18" s="90">
        <v>15</v>
      </c>
      <c r="D18" s="52">
        <v>15</v>
      </c>
      <c r="E18" s="52">
        <v>0</v>
      </c>
      <c r="F18" s="92">
        <v>0</v>
      </c>
      <c r="G18" s="187">
        <v>15</v>
      </c>
      <c r="H18" s="90">
        <v>50</v>
      </c>
      <c r="I18" s="52">
        <v>50</v>
      </c>
      <c r="J18" s="52">
        <v>0</v>
      </c>
      <c r="K18" s="92">
        <v>0</v>
      </c>
      <c r="L18" s="187">
        <v>50</v>
      </c>
      <c r="M18" s="191">
        <v>10</v>
      </c>
      <c r="N18" s="52">
        <v>10</v>
      </c>
      <c r="O18" s="52">
        <v>0</v>
      </c>
      <c r="P18" s="48">
        <v>0</v>
      </c>
      <c r="Q18" s="183">
        <v>10</v>
      </c>
      <c r="R18" s="90">
        <v>0</v>
      </c>
      <c r="S18" s="52">
        <v>0</v>
      </c>
      <c r="T18" s="52">
        <v>0</v>
      </c>
      <c r="U18" s="48">
        <v>0</v>
      </c>
      <c r="V18" s="38">
        <v>0</v>
      </c>
      <c r="W18" s="90">
        <v>32</v>
      </c>
      <c r="X18" s="52">
        <v>20</v>
      </c>
      <c r="Y18" s="52">
        <v>12</v>
      </c>
      <c r="Z18" s="97">
        <v>0</v>
      </c>
      <c r="AA18" s="189">
        <v>32</v>
      </c>
      <c r="AB18" s="93">
        <v>0</v>
      </c>
      <c r="AC18" s="52">
        <v>0</v>
      </c>
      <c r="AD18" s="52">
        <v>0</v>
      </c>
      <c r="AE18" s="97">
        <v>0</v>
      </c>
      <c r="AF18" s="98">
        <v>0</v>
      </c>
      <c r="AG18" s="191">
        <v>10</v>
      </c>
      <c r="AH18" s="52">
        <v>10</v>
      </c>
      <c r="AI18" s="52">
        <v>0</v>
      </c>
      <c r="AJ18" s="48">
        <v>0</v>
      </c>
      <c r="AK18" s="49">
        <v>10</v>
      </c>
      <c r="AL18" s="90"/>
      <c r="AM18" s="52">
        <v>0</v>
      </c>
      <c r="AN18" s="52">
        <v>0</v>
      </c>
      <c r="AO18" s="48">
        <v>0</v>
      </c>
      <c r="AP18" s="236">
        <v>0</v>
      </c>
      <c r="AQ18" s="90">
        <v>0</v>
      </c>
      <c r="AR18" s="52">
        <v>0</v>
      </c>
      <c r="AS18" s="52">
        <v>0</v>
      </c>
      <c r="AT18" s="48">
        <v>0</v>
      </c>
      <c r="AU18" s="38">
        <v>0</v>
      </c>
      <c r="AV18" s="191">
        <v>2</v>
      </c>
      <c r="AW18" s="52">
        <v>2</v>
      </c>
      <c r="AX18" s="52">
        <v>0</v>
      </c>
      <c r="AY18" s="48">
        <v>0</v>
      </c>
      <c r="AZ18" s="42">
        <v>2</v>
      </c>
      <c r="BA18" s="93">
        <v>0</v>
      </c>
      <c r="BB18" s="47">
        <v>0</v>
      </c>
      <c r="BC18" s="52">
        <v>0</v>
      </c>
      <c r="BD18" s="48">
        <v>0</v>
      </c>
      <c r="BE18" s="38">
        <v>0</v>
      </c>
      <c r="BF18" s="90">
        <v>0</v>
      </c>
      <c r="BG18" s="47">
        <v>0</v>
      </c>
      <c r="BH18" s="52">
        <v>0</v>
      </c>
      <c r="BI18" s="92">
        <v>0</v>
      </c>
      <c r="BJ18" s="38">
        <v>0</v>
      </c>
    </row>
    <row r="19" spans="1:62" ht="13" x14ac:dyDescent="0.2">
      <c r="A19" s="8" t="s">
        <v>30</v>
      </c>
      <c r="B19" s="216"/>
      <c r="C19" s="90">
        <v>0</v>
      </c>
      <c r="D19" s="52">
        <v>0</v>
      </c>
      <c r="E19" s="52">
        <v>0</v>
      </c>
      <c r="F19" s="92">
        <v>0</v>
      </c>
      <c r="G19" s="187">
        <v>0</v>
      </c>
      <c r="H19" s="90">
        <v>5.5322939866369714</v>
      </c>
      <c r="I19" s="52">
        <v>0</v>
      </c>
      <c r="J19" s="52">
        <v>0</v>
      </c>
      <c r="K19" s="92">
        <v>5.5322939866369714</v>
      </c>
      <c r="L19" s="187">
        <v>0</v>
      </c>
      <c r="M19" s="191">
        <v>0</v>
      </c>
      <c r="N19" s="52">
        <v>0</v>
      </c>
      <c r="O19" s="52">
        <v>0</v>
      </c>
      <c r="P19" s="48">
        <v>0</v>
      </c>
      <c r="Q19" s="183">
        <v>0</v>
      </c>
      <c r="R19" s="90">
        <v>0</v>
      </c>
      <c r="S19" s="52">
        <v>0</v>
      </c>
      <c r="T19" s="52">
        <v>0</v>
      </c>
      <c r="U19" s="48">
        <v>0</v>
      </c>
      <c r="V19" s="38">
        <v>0</v>
      </c>
      <c r="W19" s="90">
        <v>0</v>
      </c>
      <c r="X19" s="52">
        <v>0</v>
      </c>
      <c r="Y19" s="52">
        <v>0</v>
      </c>
      <c r="Z19" s="97">
        <v>0</v>
      </c>
      <c r="AA19" s="189">
        <v>0</v>
      </c>
      <c r="AB19" s="93">
        <v>0</v>
      </c>
      <c r="AC19" s="52">
        <v>0</v>
      </c>
      <c r="AD19" s="52">
        <v>0</v>
      </c>
      <c r="AE19" s="97">
        <v>0</v>
      </c>
      <c r="AF19" s="98">
        <v>0</v>
      </c>
      <c r="AG19" s="191">
        <v>0</v>
      </c>
      <c r="AH19" s="52">
        <v>0</v>
      </c>
      <c r="AI19" s="52">
        <v>0</v>
      </c>
      <c r="AJ19" s="48">
        <v>0</v>
      </c>
      <c r="AK19" s="49">
        <v>0</v>
      </c>
      <c r="AL19" s="90"/>
      <c r="AM19" s="52">
        <v>0</v>
      </c>
      <c r="AN19" s="52">
        <v>0</v>
      </c>
      <c r="AO19" s="48">
        <v>0</v>
      </c>
      <c r="AP19" s="236">
        <v>0</v>
      </c>
      <c r="AQ19" s="90">
        <v>0.37929515418502202</v>
      </c>
      <c r="AR19" s="52">
        <v>0</v>
      </c>
      <c r="AS19" s="52">
        <v>0</v>
      </c>
      <c r="AT19" s="48">
        <v>0.37929515418502202</v>
      </c>
      <c r="AU19" s="38">
        <v>0</v>
      </c>
      <c r="AV19" s="191">
        <v>0</v>
      </c>
      <c r="AW19" s="52">
        <v>0</v>
      </c>
      <c r="AX19" s="52">
        <v>0</v>
      </c>
      <c r="AY19" s="48">
        <v>0</v>
      </c>
      <c r="AZ19" s="42">
        <v>0</v>
      </c>
      <c r="BA19" s="93">
        <v>0</v>
      </c>
      <c r="BB19" s="47">
        <v>0</v>
      </c>
      <c r="BC19" s="52">
        <v>0</v>
      </c>
      <c r="BD19" s="48">
        <v>0</v>
      </c>
      <c r="BE19" s="38">
        <v>0</v>
      </c>
      <c r="BF19" s="90">
        <v>0</v>
      </c>
      <c r="BG19" s="47">
        <v>0</v>
      </c>
      <c r="BH19" s="52">
        <v>0</v>
      </c>
      <c r="BI19" s="92">
        <v>0</v>
      </c>
      <c r="BJ19" s="38">
        <v>0</v>
      </c>
    </row>
    <row r="20" spans="1:62" ht="13" x14ac:dyDescent="0.2">
      <c r="A20" s="8" t="s">
        <v>43</v>
      </c>
      <c r="B20" s="216"/>
      <c r="C20" s="90">
        <v>0</v>
      </c>
      <c r="D20" s="52">
        <v>0</v>
      </c>
      <c r="E20" s="52">
        <v>0</v>
      </c>
      <c r="F20" s="92">
        <v>0</v>
      </c>
      <c r="G20" s="187">
        <v>0</v>
      </c>
      <c r="H20" s="90">
        <v>0</v>
      </c>
      <c r="I20" s="52">
        <v>0</v>
      </c>
      <c r="J20" s="52">
        <v>0</v>
      </c>
      <c r="K20" s="92">
        <v>0</v>
      </c>
      <c r="L20" s="187">
        <v>0</v>
      </c>
      <c r="M20" s="191">
        <v>0</v>
      </c>
      <c r="N20" s="52">
        <v>0</v>
      </c>
      <c r="O20" s="52">
        <v>0</v>
      </c>
      <c r="P20" s="48">
        <v>0</v>
      </c>
      <c r="Q20" s="183">
        <v>0</v>
      </c>
      <c r="R20" s="90">
        <v>0</v>
      </c>
      <c r="S20" s="52">
        <v>0</v>
      </c>
      <c r="T20" s="52">
        <v>0</v>
      </c>
      <c r="U20" s="48">
        <v>0</v>
      </c>
      <c r="V20" s="38">
        <v>0</v>
      </c>
      <c r="W20" s="90">
        <v>0</v>
      </c>
      <c r="X20" s="52">
        <v>0</v>
      </c>
      <c r="Y20" s="52">
        <v>0</v>
      </c>
      <c r="Z20" s="97">
        <v>0</v>
      </c>
      <c r="AA20" s="189">
        <v>0</v>
      </c>
      <c r="AB20" s="93">
        <v>0</v>
      </c>
      <c r="AC20" s="52">
        <v>0</v>
      </c>
      <c r="AD20" s="52">
        <v>0</v>
      </c>
      <c r="AE20" s="97">
        <v>0</v>
      </c>
      <c r="AF20" s="98">
        <v>0</v>
      </c>
      <c r="AG20" s="191">
        <v>0</v>
      </c>
      <c r="AH20" s="52">
        <v>0</v>
      </c>
      <c r="AI20" s="52">
        <v>0</v>
      </c>
      <c r="AJ20" s="48">
        <v>0</v>
      </c>
      <c r="AK20" s="49">
        <v>0</v>
      </c>
      <c r="AL20" s="90"/>
      <c r="AM20" s="52">
        <v>0</v>
      </c>
      <c r="AN20" s="52">
        <v>0</v>
      </c>
      <c r="AO20" s="48">
        <v>0</v>
      </c>
      <c r="AP20" s="236">
        <v>0</v>
      </c>
      <c r="AQ20" s="90">
        <v>0</v>
      </c>
      <c r="AR20" s="52">
        <v>0</v>
      </c>
      <c r="AS20" s="52">
        <v>0</v>
      </c>
      <c r="AT20" s="48">
        <v>0</v>
      </c>
      <c r="AU20" s="38">
        <v>0</v>
      </c>
      <c r="AV20" s="191">
        <v>0</v>
      </c>
      <c r="AW20" s="52">
        <v>0</v>
      </c>
      <c r="AX20" s="52">
        <v>0</v>
      </c>
      <c r="AY20" s="48">
        <v>0</v>
      </c>
      <c r="AZ20" s="42">
        <v>0</v>
      </c>
      <c r="BA20" s="93">
        <v>0</v>
      </c>
      <c r="BB20" s="47">
        <v>0</v>
      </c>
      <c r="BC20" s="52">
        <v>0</v>
      </c>
      <c r="BD20" s="48">
        <v>0</v>
      </c>
      <c r="BE20" s="38">
        <v>0</v>
      </c>
      <c r="BF20" s="90">
        <v>0</v>
      </c>
      <c r="BG20" s="47">
        <v>0</v>
      </c>
      <c r="BH20" s="52">
        <v>0</v>
      </c>
      <c r="BI20" s="92">
        <v>0</v>
      </c>
      <c r="BJ20" s="38">
        <v>0</v>
      </c>
    </row>
    <row r="21" spans="1:62" ht="13" x14ac:dyDescent="0.2">
      <c r="A21" s="239" t="s">
        <v>13</v>
      </c>
      <c r="B21" s="216"/>
      <c r="C21" s="90">
        <v>48</v>
      </c>
      <c r="D21" s="52">
        <v>48</v>
      </c>
      <c r="E21" s="52">
        <v>0</v>
      </c>
      <c r="F21" s="92">
        <v>0</v>
      </c>
      <c r="G21" s="187">
        <v>48</v>
      </c>
      <c r="H21" s="90">
        <v>112</v>
      </c>
      <c r="I21" s="52">
        <v>112</v>
      </c>
      <c r="J21" s="52">
        <v>0</v>
      </c>
      <c r="K21" s="92">
        <v>0</v>
      </c>
      <c r="L21" s="187">
        <v>112</v>
      </c>
      <c r="M21" s="191">
        <v>30</v>
      </c>
      <c r="N21" s="52">
        <v>30</v>
      </c>
      <c r="O21" s="52">
        <v>0</v>
      </c>
      <c r="P21" s="48">
        <v>0</v>
      </c>
      <c r="Q21" s="183">
        <v>30</v>
      </c>
      <c r="R21" s="90">
        <v>0</v>
      </c>
      <c r="S21" s="52">
        <v>0</v>
      </c>
      <c r="T21" s="52">
        <v>0</v>
      </c>
      <c r="U21" s="48">
        <v>0</v>
      </c>
      <c r="V21" s="38">
        <v>0</v>
      </c>
      <c r="W21" s="90">
        <v>51</v>
      </c>
      <c r="X21" s="52">
        <v>32</v>
      </c>
      <c r="Y21" s="52">
        <v>19</v>
      </c>
      <c r="Z21" s="97">
        <v>0</v>
      </c>
      <c r="AA21" s="189">
        <v>51</v>
      </c>
      <c r="AB21" s="93">
        <v>0</v>
      </c>
      <c r="AC21" s="52">
        <v>0</v>
      </c>
      <c r="AD21" s="52">
        <v>0</v>
      </c>
      <c r="AE21" s="97">
        <v>0</v>
      </c>
      <c r="AF21" s="98">
        <v>0</v>
      </c>
      <c r="AG21" s="191">
        <v>25</v>
      </c>
      <c r="AH21" s="52">
        <v>25</v>
      </c>
      <c r="AI21" s="52">
        <v>0</v>
      </c>
      <c r="AJ21" s="48">
        <v>0</v>
      </c>
      <c r="AK21" s="49">
        <v>25</v>
      </c>
      <c r="AL21" s="90"/>
      <c r="AM21" s="52">
        <v>0</v>
      </c>
      <c r="AN21" s="52">
        <v>0</v>
      </c>
      <c r="AO21" s="48">
        <v>0</v>
      </c>
      <c r="AP21" s="236">
        <v>0</v>
      </c>
      <c r="AQ21" s="90">
        <v>12</v>
      </c>
      <c r="AR21" s="52">
        <v>12</v>
      </c>
      <c r="AS21" s="52">
        <v>0</v>
      </c>
      <c r="AT21" s="48">
        <v>0</v>
      </c>
      <c r="AU21" s="38">
        <v>12</v>
      </c>
      <c r="AV21" s="191">
        <v>10</v>
      </c>
      <c r="AW21" s="52">
        <v>10</v>
      </c>
      <c r="AX21" s="52">
        <v>0</v>
      </c>
      <c r="AY21" s="48">
        <v>0</v>
      </c>
      <c r="AZ21" s="42">
        <v>10</v>
      </c>
      <c r="BA21" s="93">
        <v>0</v>
      </c>
      <c r="BB21" s="47">
        <v>0</v>
      </c>
      <c r="BC21" s="52">
        <v>0</v>
      </c>
      <c r="BD21" s="48">
        <v>0</v>
      </c>
      <c r="BE21" s="38">
        <v>0</v>
      </c>
      <c r="BF21" s="90">
        <v>0</v>
      </c>
      <c r="BG21" s="47">
        <v>0</v>
      </c>
      <c r="BH21" s="52">
        <v>0</v>
      </c>
      <c r="BI21" s="92">
        <v>0</v>
      </c>
      <c r="BJ21" s="38">
        <v>0</v>
      </c>
    </row>
    <row r="22" spans="1:62" ht="13" x14ac:dyDescent="0.2">
      <c r="A22" s="239" t="s">
        <v>14</v>
      </c>
      <c r="B22" s="216"/>
      <c r="C22" s="90">
        <v>50</v>
      </c>
      <c r="D22" s="52">
        <v>50</v>
      </c>
      <c r="E22" s="52">
        <v>0</v>
      </c>
      <c r="F22" s="92">
        <v>0</v>
      </c>
      <c r="G22" s="187">
        <v>50</v>
      </c>
      <c r="H22" s="90">
        <v>100</v>
      </c>
      <c r="I22" s="52">
        <v>100</v>
      </c>
      <c r="J22" s="52">
        <v>0</v>
      </c>
      <c r="K22" s="92">
        <v>0</v>
      </c>
      <c r="L22" s="187">
        <v>100</v>
      </c>
      <c r="M22" s="191">
        <v>25</v>
      </c>
      <c r="N22" s="52">
        <v>25</v>
      </c>
      <c r="O22" s="52">
        <v>0</v>
      </c>
      <c r="P22" s="103">
        <v>0</v>
      </c>
      <c r="Q22" s="183">
        <v>25</v>
      </c>
      <c r="R22" s="90">
        <v>0</v>
      </c>
      <c r="S22" s="52">
        <v>0</v>
      </c>
      <c r="T22" s="52">
        <v>0</v>
      </c>
      <c r="U22" s="103">
        <v>0</v>
      </c>
      <c r="V22" s="38">
        <v>0</v>
      </c>
      <c r="W22" s="90">
        <v>51</v>
      </c>
      <c r="X22" s="52">
        <v>32</v>
      </c>
      <c r="Y22" s="52">
        <v>19</v>
      </c>
      <c r="Z22" s="97">
        <v>0</v>
      </c>
      <c r="AA22" s="189">
        <v>51</v>
      </c>
      <c r="AB22" s="93">
        <v>0</v>
      </c>
      <c r="AC22" s="52">
        <v>0</v>
      </c>
      <c r="AD22" s="52">
        <v>0</v>
      </c>
      <c r="AE22" s="97">
        <v>0</v>
      </c>
      <c r="AF22" s="98">
        <v>0</v>
      </c>
      <c r="AG22" s="191">
        <v>35</v>
      </c>
      <c r="AH22" s="52">
        <v>35</v>
      </c>
      <c r="AI22" s="52">
        <v>0</v>
      </c>
      <c r="AJ22" s="48">
        <v>0</v>
      </c>
      <c r="AK22" s="49">
        <v>35</v>
      </c>
      <c r="AL22" s="90"/>
      <c r="AM22" s="52">
        <v>0</v>
      </c>
      <c r="AN22" s="52">
        <v>0</v>
      </c>
      <c r="AO22" s="48">
        <v>0</v>
      </c>
      <c r="AP22" s="236">
        <v>0</v>
      </c>
      <c r="AQ22" s="90">
        <v>7</v>
      </c>
      <c r="AR22" s="52">
        <v>7</v>
      </c>
      <c r="AS22" s="52">
        <v>0</v>
      </c>
      <c r="AT22" s="48">
        <v>0</v>
      </c>
      <c r="AU22" s="38">
        <v>7</v>
      </c>
      <c r="AV22" s="191">
        <v>9</v>
      </c>
      <c r="AW22" s="52">
        <v>9</v>
      </c>
      <c r="AX22" s="52">
        <v>0</v>
      </c>
      <c r="AY22" s="48">
        <v>0</v>
      </c>
      <c r="AZ22" s="42">
        <v>9</v>
      </c>
      <c r="BA22" s="93">
        <v>0</v>
      </c>
      <c r="BB22" s="47">
        <v>0</v>
      </c>
      <c r="BC22" s="52">
        <v>0</v>
      </c>
      <c r="BD22" s="103">
        <v>0</v>
      </c>
      <c r="BE22" s="38">
        <v>0</v>
      </c>
      <c r="BF22" s="90">
        <v>0</v>
      </c>
      <c r="BG22" s="47">
        <v>0</v>
      </c>
      <c r="BH22" s="52">
        <v>0</v>
      </c>
      <c r="BI22" s="92">
        <v>0</v>
      </c>
      <c r="BJ22" s="38">
        <v>0</v>
      </c>
    </row>
    <row r="23" spans="1:62" ht="14" thickBot="1" x14ac:dyDescent="0.25">
      <c r="A23" s="83" t="s">
        <v>15</v>
      </c>
      <c r="B23" s="217"/>
      <c r="C23" s="90">
        <v>50</v>
      </c>
      <c r="D23" s="52">
        <v>50</v>
      </c>
      <c r="E23" s="52">
        <v>0</v>
      </c>
      <c r="F23" s="92">
        <v>0</v>
      </c>
      <c r="G23" s="187">
        <v>50</v>
      </c>
      <c r="H23" s="90">
        <v>100</v>
      </c>
      <c r="I23" s="52">
        <v>100</v>
      </c>
      <c r="J23" s="52">
        <v>0</v>
      </c>
      <c r="K23" s="92">
        <v>0</v>
      </c>
      <c r="L23" s="187">
        <v>100</v>
      </c>
      <c r="M23" s="191">
        <v>25</v>
      </c>
      <c r="N23" s="52">
        <v>25</v>
      </c>
      <c r="O23" s="52">
        <v>0</v>
      </c>
      <c r="P23" s="235">
        <v>0</v>
      </c>
      <c r="Q23" s="183">
        <v>25</v>
      </c>
      <c r="R23" s="90">
        <v>0</v>
      </c>
      <c r="S23" s="52">
        <v>0</v>
      </c>
      <c r="T23" s="52">
        <v>0</v>
      </c>
      <c r="U23" s="48">
        <v>0</v>
      </c>
      <c r="V23" s="38">
        <v>0</v>
      </c>
      <c r="W23" s="90">
        <v>51</v>
      </c>
      <c r="X23" s="52">
        <v>32</v>
      </c>
      <c r="Y23" s="52">
        <v>19</v>
      </c>
      <c r="Z23" s="97">
        <v>0</v>
      </c>
      <c r="AA23" s="190">
        <v>51</v>
      </c>
      <c r="AB23" s="93">
        <v>0</v>
      </c>
      <c r="AC23" s="52">
        <v>0</v>
      </c>
      <c r="AD23" s="52">
        <v>0</v>
      </c>
      <c r="AE23" s="97">
        <v>0</v>
      </c>
      <c r="AF23" s="98">
        <v>0</v>
      </c>
      <c r="AG23" s="191">
        <v>32</v>
      </c>
      <c r="AH23" s="52">
        <v>32</v>
      </c>
      <c r="AI23" s="52">
        <v>0</v>
      </c>
      <c r="AJ23" s="48">
        <v>0</v>
      </c>
      <c r="AK23" s="49">
        <v>32</v>
      </c>
      <c r="AL23" s="90"/>
      <c r="AM23" s="52">
        <v>0</v>
      </c>
      <c r="AN23" s="52">
        <v>0</v>
      </c>
      <c r="AO23" s="48">
        <v>0</v>
      </c>
      <c r="AP23" s="236">
        <v>0</v>
      </c>
      <c r="AQ23" s="90">
        <v>2</v>
      </c>
      <c r="AR23" s="52">
        <v>2</v>
      </c>
      <c r="AS23" s="52">
        <v>0</v>
      </c>
      <c r="AT23" s="48">
        <v>0</v>
      </c>
      <c r="AU23" s="38">
        <v>2</v>
      </c>
      <c r="AV23" s="191">
        <v>9</v>
      </c>
      <c r="AW23" s="52">
        <v>9</v>
      </c>
      <c r="AX23" s="52">
        <v>0</v>
      </c>
      <c r="AY23" s="48">
        <v>0</v>
      </c>
      <c r="AZ23" s="42">
        <v>9</v>
      </c>
      <c r="BA23" s="93">
        <v>0</v>
      </c>
      <c r="BB23" s="47">
        <v>0</v>
      </c>
      <c r="BC23" s="52">
        <v>0</v>
      </c>
      <c r="BD23" s="48">
        <v>0</v>
      </c>
      <c r="BE23" s="38">
        <v>0</v>
      </c>
      <c r="BF23" s="90">
        <v>0</v>
      </c>
      <c r="BG23" s="47">
        <v>0</v>
      </c>
      <c r="BH23" s="52">
        <v>0</v>
      </c>
      <c r="BI23" s="92">
        <v>0</v>
      </c>
      <c r="BJ23" s="38">
        <v>0</v>
      </c>
    </row>
    <row r="24" spans="1:62" s="9" customFormat="1" ht="14" thickBot="1" x14ac:dyDescent="0.25">
      <c r="A24" s="17" t="s">
        <v>17</v>
      </c>
      <c r="B24" s="218"/>
      <c r="C24" s="102">
        <f t="shared" ref="C24:BJ24" si="0">SUM(C10:C23)</f>
        <v>322.44143222506392</v>
      </c>
      <c r="D24" s="60">
        <f t="shared" si="0"/>
        <v>323</v>
      </c>
      <c r="E24" s="60">
        <f t="shared" si="0"/>
        <v>0</v>
      </c>
      <c r="F24" s="102">
        <f t="shared" si="0"/>
        <v>-0.55856777493606202</v>
      </c>
      <c r="G24" s="69">
        <f t="shared" si="0"/>
        <v>323</v>
      </c>
      <c r="H24" s="102">
        <f t="shared" si="0"/>
        <v>647.53229398663689</v>
      </c>
      <c r="I24" s="60">
        <f t="shared" si="0"/>
        <v>642</v>
      </c>
      <c r="J24" s="60">
        <f t="shared" si="0"/>
        <v>0</v>
      </c>
      <c r="K24" s="102">
        <f t="shared" si="0"/>
        <v>5.5322939866369714</v>
      </c>
      <c r="L24" s="69">
        <f t="shared" si="0"/>
        <v>642</v>
      </c>
      <c r="M24" s="102">
        <f t="shared" si="0"/>
        <v>172.40571428571428</v>
      </c>
      <c r="N24" s="60">
        <f t="shared" si="0"/>
        <v>172</v>
      </c>
      <c r="O24" s="60">
        <f t="shared" si="0"/>
        <v>0</v>
      </c>
      <c r="P24" s="102">
        <f t="shared" si="0"/>
        <v>0.40571428571428481</v>
      </c>
      <c r="Q24" s="102">
        <f t="shared" si="0"/>
        <v>172</v>
      </c>
      <c r="R24" s="60">
        <f t="shared" si="0"/>
        <v>0</v>
      </c>
      <c r="S24" s="60">
        <f t="shared" si="0"/>
        <v>0</v>
      </c>
      <c r="T24" s="60">
        <f t="shared" si="0"/>
        <v>0</v>
      </c>
      <c r="U24" s="60">
        <f t="shared" si="0"/>
        <v>0</v>
      </c>
      <c r="V24" s="60">
        <f t="shared" si="0"/>
        <v>0</v>
      </c>
      <c r="W24" s="102">
        <f>SUM(W10:W23)</f>
        <v>339</v>
      </c>
      <c r="X24" s="102">
        <f>SUM(X10:X23)</f>
        <v>211.48648648648648</v>
      </c>
      <c r="Y24" s="102">
        <f t="shared" si="0"/>
        <v>128</v>
      </c>
      <c r="Z24" s="102">
        <f t="shared" si="0"/>
        <v>-0.48648648648648773</v>
      </c>
      <c r="AA24" s="208">
        <f t="shared" si="0"/>
        <v>339.48648648648646</v>
      </c>
      <c r="AB24" s="102">
        <f t="shared" si="0"/>
        <v>0</v>
      </c>
      <c r="AC24" s="60">
        <f t="shared" si="0"/>
        <v>0</v>
      </c>
      <c r="AD24" s="60">
        <f t="shared" si="0"/>
        <v>0</v>
      </c>
      <c r="AE24" s="102">
        <f t="shared" si="0"/>
        <v>0</v>
      </c>
      <c r="AF24" s="69">
        <f t="shared" si="0"/>
        <v>0</v>
      </c>
      <c r="AG24" s="192">
        <f t="shared" si="0"/>
        <v>154</v>
      </c>
      <c r="AH24" s="66">
        <f t="shared" si="0"/>
        <v>154</v>
      </c>
      <c r="AI24" s="66"/>
      <c r="AJ24" s="62">
        <f t="shared" si="0"/>
        <v>0</v>
      </c>
      <c r="AK24" s="84">
        <f t="shared" si="0"/>
        <v>154</v>
      </c>
      <c r="AL24" s="102">
        <f t="shared" ref="AL24:AM24" si="1">SUM(AL10:AL23)</f>
        <v>0</v>
      </c>
      <c r="AM24" s="66">
        <f t="shared" si="1"/>
        <v>0</v>
      </c>
      <c r="AN24" s="66"/>
      <c r="AO24" s="62">
        <f t="shared" ref="AO24:AP24" si="2">SUM(AO10:AO23)</f>
        <v>0</v>
      </c>
      <c r="AP24" s="65">
        <f t="shared" si="2"/>
        <v>0</v>
      </c>
      <c r="AQ24" s="102">
        <f t="shared" si="0"/>
        <v>25.167400881057269</v>
      </c>
      <c r="AR24" s="102">
        <f t="shared" si="0"/>
        <v>25</v>
      </c>
      <c r="AS24" s="102">
        <f t="shared" si="0"/>
        <v>0</v>
      </c>
      <c r="AT24" s="102">
        <f t="shared" si="0"/>
        <v>0.16740088105726847</v>
      </c>
      <c r="AU24" s="69">
        <f t="shared" si="0"/>
        <v>25</v>
      </c>
      <c r="AV24" s="102">
        <f t="shared" si="0"/>
        <v>43.912871287128709</v>
      </c>
      <c r="AW24" s="60">
        <f t="shared" si="0"/>
        <v>43</v>
      </c>
      <c r="AX24" s="60">
        <f t="shared" si="0"/>
        <v>0</v>
      </c>
      <c r="AY24" s="60">
        <f t="shared" si="0"/>
        <v>0.91287128712871279</v>
      </c>
      <c r="AZ24" s="60">
        <f t="shared" si="0"/>
        <v>43</v>
      </c>
      <c r="BA24" s="60">
        <f t="shared" si="0"/>
        <v>0</v>
      </c>
      <c r="BB24" s="60">
        <f t="shared" si="0"/>
        <v>0</v>
      </c>
      <c r="BC24" s="60">
        <f t="shared" si="0"/>
        <v>0</v>
      </c>
      <c r="BD24" s="60">
        <f t="shared" si="0"/>
        <v>0</v>
      </c>
      <c r="BE24" s="60">
        <f t="shared" si="0"/>
        <v>0</v>
      </c>
      <c r="BF24" s="102">
        <f t="shared" si="0"/>
        <v>0</v>
      </c>
      <c r="BG24" s="60">
        <f t="shared" si="0"/>
        <v>0</v>
      </c>
      <c r="BH24" s="60">
        <f t="shared" si="0"/>
        <v>0</v>
      </c>
      <c r="BI24" s="102">
        <f t="shared" si="0"/>
        <v>0</v>
      </c>
      <c r="BJ24" s="60">
        <f t="shared" si="0"/>
        <v>0</v>
      </c>
    </row>
    <row r="25" spans="1:62" s="19" customFormat="1" x14ac:dyDescent="0.2">
      <c r="A25" s="21"/>
      <c r="B25" s="21"/>
      <c r="C25" s="70">
        <f>+C24-C9</f>
        <v>-0.35856777493609115</v>
      </c>
      <c r="D25" s="71"/>
      <c r="E25" s="71"/>
      <c r="F25" s="71"/>
      <c r="G25" s="71"/>
      <c r="H25" s="101">
        <f>+H24-H9</f>
        <v>-0.46770601336311302</v>
      </c>
      <c r="I25" s="72"/>
      <c r="J25" s="72"/>
      <c r="K25" s="72"/>
      <c r="L25" s="72"/>
      <c r="M25" s="70">
        <f>+M24-M9</f>
        <v>-0.39428571428570081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123</v>
      </c>
      <c r="X25" s="71"/>
      <c r="Y25" s="71"/>
      <c r="Z25" s="71"/>
      <c r="AA25" s="71"/>
      <c r="AB25" s="70">
        <f>+AB24-AB9</f>
        <v>0</v>
      </c>
      <c r="AC25" s="71"/>
      <c r="AD25" s="71"/>
      <c r="AE25" s="71"/>
      <c r="AF25" s="71"/>
      <c r="AG25" s="70">
        <f>+AG24-AG9</f>
        <v>-0.19999999999998863</v>
      </c>
      <c r="AH25" s="71"/>
      <c r="AI25" s="71"/>
      <c r="AJ25" s="71"/>
      <c r="AK25" s="71"/>
      <c r="AL25" s="70">
        <f>+AL24-AL9</f>
        <v>0</v>
      </c>
      <c r="AM25" s="71"/>
      <c r="AN25" s="71"/>
      <c r="AO25" s="71"/>
      <c r="AP25" s="71"/>
      <c r="AQ25" s="70">
        <f>+AQ24-AQ9</f>
        <v>0.56740088105727082</v>
      </c>
      <c r="AR25" s="71"/>
      <c r="AS25" s="71"/>
      <c r="AT25" s="71"/>
      <c r="AU25" s="71"/>
      <c r="AV25" s="70">
        <f>+AV24-AV9</f>
        <v>-0.48712871287128934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0">
        <f>+BF24-BF9</f>
        <v>0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>
        <f t="shared" ref="C27:C36" si="3">+C10/$C$9</f>
        <v>4.5396419437340151E-2</v>
      </c>
      <c r="D27" s="77">
        <f>+C27*$C$9</f>
        <v>14.653964194373401</v>
      </c>
      <c r="E27" s="77"/>
      <c r="F27" s="77"/>
      <c r="G27" s="77"/>
      <c r="H27" s="76">
        <f t="shared" ref="H27:H36" si="4">+H10/$H$9</f>
        <v>4.6296296296296294E-2</v>
      </c>
      <c r="I27" s="77">
        <f>+H27*$H$9</f>
        <v>30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0</v>
      </c>
      <c r="AD27" s="77"/>
      <c r="AE27" s="79"/>
      <c r="AF27" s="79"/>
      <c r="AG27" s="76">
        <v>3.3333333333333333E-2</v>
      </c>
      <c r="AH27" s="77">
        <f>+$AG$9*AG27</f>
        <v>5.14</v>
      </c>
      <c r="AI27" s="77"/>
      <c r="AJ27" s="79"/>
      <c r="AK27" s="79"/>
      <c r="AL27" s="76">
        <v>3.3333333333333333E-2</v>
      </c>
      <c r="AM27" s="77">
        <f>+$AG$9*AL27</f>
        <v>5.14</v>
      </c>
      <c r="AN27" s="77"/>
      <c r="AO27" s="79"/>
      <c r="AP27" s="79"/>
      <c r="AQ27" s="76">
        <v>5.3846153846153849E-2</v>
      </c>
      <c r="AR27" s="77">
        <f>+$AQ$9*AQ27</f>
        <v>1.3246153846153845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0</v>
      </c>
      <c r="BH27" s="77"/>
      <c r="BI27" s="79"/>
      <c r="BJ27" s="79"/>
    </row>
    <row r="28" spans="1:62" hidden="1" x14ac:dyDescent="0.2">
      <c r="A28" s="30" t="s">
        <v>6</v>
      </c>
      <c r="C28" s="76">
        <f t="shared" si="3"/>
        <v>4.5396419437340151E-2</v>
      </c>
      <c r="D28" s="77">
        <f t="shared" ref="D28:D39" si="5">+C28*$C$9</f>
        <v>14.653964194373401</v>
      </c>
      <c r="E28" s="77"/>
      <c r="F28" s="77"/>
      <c r="G28" s="77"/>
      <c r="H28" s="76">
        <f t="shared" si="4"/>
        <v>4.6296296296296294E-2</v>
      </c>
      <c r="I28" s="77">
        <f t="shared" ref="I28:I39" si="6">+H28*$H$9</f>
        <v>30</v>
      </c>
      <c r="J28" s="77"/>
      <c r="M28" s="76"/>
      <c r="N28" s="77"/>
      <c r="O28" s="77"/>
      <c r="R28" s="76">
        <f t="shared" ref="R28:R36" si="7">+R11/$C$9</f>
        <v>0</v>
      </c>
      <c r="S28" s="77">
        <f t="shared" ref="S28:S39" si="8">+R28*$R$9</f>
        <v>0</v>
      </c>
      <c r="T28" s="77"/>
      <c r="AB28" s="76">
        <v>0.04</v>
      </c>
      <c r="AC28" s="77">
        <f t="shared" ref="AC28:AC35" si="9">+$AB$9*AB28</f>
        <v>0</v>
      </c>
      <c r="AD28" s="77"/>
      <c r="AG28" s="76">
        <v>3.3333333333333333E-2</v>
      </c>
      <c r="AH28" s="77">
        <f t="shared" ref="AH28:AH34" si="10">+$AG$9*AG28</f>
        <v>5.14</v>
      </c>
      <c r="AI28" s="77"/>
      <c r="AL28" s="76">
        <v>3.3333333333333333E-2</v>
      </c>
      <c r="AM28" s="77">
        <f t="shared" ref="AM28:AM34" si="11">+$AG$9*AL28</f>
        <v>5.14</v>
      </c>
      <c r="AN28" s="77"/>
      <c r="AQ28" s="76">
        <v>5.3846153846153849E-2</v>
      </c>
      <c r="AR28" s="77">
        <f t="shared" ref="AR28:AR39" si="12">+$AQ$9*AQ28</f>
        <v>1.3246153846153845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13">+$BF$9*BF28</f>
        <v>0</v>
      </c>
      <c r="BH28" s="77"/>
    </row>
    <row r="29" spans="1:62" hidden="1" x14ac:dyDescent="0.2">
      <c r="A29" s="30" t="s">
        <v>7</v>
      </c>
      <c r="C29" s="76">
        <f t="shared" si="3"/>
        <v>7.7447335811648074E-2</v>
      </c>
      <c r="D29" s="77">
        <f t="shared" si="5"/>
        <v>25</v>
      </c>
      <c r="E29" s="77"/>
      <c r="H29" s="76">
        <f t="shared" si="4"/>
        <v>6.1728395061728392E-2</v>
      </c>
      <c r="I29" s="77">
        <f t="shared" si="6"/>
        <v>40</v>
      </c>
      <c r="J29" s="77"/>
      <c r="M29" s="76"/>
      <c r="N29" s="77"/>
      <c r="O29" s="77"/>
      <c r="R29" s="76">
        <f t="shared" si="7"/>
        <v>0</v>
      </c>
      <c r="S29" s="77">
        <f t="shared" si="8"/>
        <v>0</v>
      </c>
      <c r="T29" s="77"/>
      <c r="AB29" s="76">
        <v>7.0000000000000007E-2</v>
      </c>
      <c r="AC29" s="77">
        <f t="shared" si="9"/>
        <v>0</v>
      </c>
      <c r="AD29" s="77"/>
      <c r="AG29" s="76">
        <v>8.3333333333333329E-2</v>
      </c>
      <c r="AH29" s="77">
        <f t="shared" si="10"/>
        <v>12.849999999999998</v>
      </c>
      <c r="AI29" s="77"/>
      <c r="AL29" s="76">
        <v>8.3333333333333329E-2</v>
      </c>
      <c r="AM29" s="77">
        <f t="shared" si="11"/>
        <v>12.849999999999998</v>
      </c>
      <c r="AN29" s="77"/>
      <c r="AQ29" s="76">
        <v>7.6923076923076927E-2</v>
      </c>
      <c r="AR29" s="77">
        <f t="shared" si="12"/>
        <v>1.8923076923076922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13"/>
        <v>0</v>
      </c>
      <c r="BH29" s="77"/>
    </row>
    <row r="30" spans="1:62" hidden="1" x14ac:dyDescent="0.2">
      <c r="A30" s="30" t="s">
        <v>8</v>
      </c>
      <c r="C30" s="76">
        <f t="shared" si="3"/>
        <v>4.6675191815856776E-2</v>
      </c>
      <c r="D30" s="77">
        <f t="shared" si="5"/>
        <v>15.066751918158568</v>
      </c>
      <c r="E30" s="77"/>
      <c r="H30" s="76">
        <f t="shared" si="4"/>
        <v>4.6296296296296294E-2</v>
      </c>
      <c r="I30" s="77">
        <f t="shared" si="6"/>
        <v>30</v>
      </c>
      <c r="J30" s="77"/>
      <c r="M30" s="76"/>
      <c r="N30" s="77"/>
      <c r="O30" s="77"/>
      <c r="R30" s="76">
        <f t="shared" si="7"/>
        <v>0</v>
      </c>
      <c r="S30" s="77">
        <f t="shared" si="8"/>
        <v>0</v>
      </c>
      <c r="T30" s="77"/>
      <c r="AB30" s="76">
        <v>0.04</v>
      </c>
      <c r="AC30" s="77">
        <f t="shared" si="9"/>
        <v>0</v>
      </c>
      <c r="AD30" s="77"/>
      <c r="AG30" s="76">
        <v>0.05</v>
      </c>
      <c r="AH30" s="77">
        <f t="shared" si="10"/>
        <v>7.71</v>
      </c>
      <c r="AI30" s="77"/>
      <c r="AL30" s="76">
        <v>0.05</v>
      </c>
      <c r="AM30" s="77">
        <f t="shared" si="11"/>
        <v>7.71</v>
      </c>
      <c r="AN30" s="77"/>
      <c r="AQ30" s="76">
        <v>6.1538461538461542E-2</v>
      </c>
      <c r="AR30" s="77">
        <f t="shared" si="12"/>
        <v>1.5138461538461538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13"/>
        <v>0</v>
      </c>
      <c r="BH30" s="77"/>
    </row>
    <row r="31" spans="1:62" hidden="1" x14ac:dyDescent="0.2">
      <c r="A31" s="30" t="s">
        <v>9</v>
      </c>
      <c r="C31" s="76">
        <f t="shared" si="3"/>
        <v>7.7447335811648074E-2</v>
      </c>
      <c r="D31" s="77">
        <f t="shared" si="5"/>
        <v>25</v>
      </c>
      <c r="E31" s="77"/>
      <c r="H31" s="76">
        <f t="shared" si="4"/>
        <v>6.1728395061728392E-2</v>
      </c>
      <c r="I31" s="77">
        <f t="shared" si="6"/>
        <v>40</v>
      </c>
      <c r="J31" s="77"/>
      <c r="M31" s="76"/>
      <c r="N31" s="77"/>
      <c r="O31" s="77"/>
      <c r="R31" s="76">
        <f t="shared" si="7"/>
        <v>0</v>
      </c>
      <c r="S31" s="77">
        <f t="shared" si="8"/>
        <v>0</v>
      </c>
      <c r="T31" s="77"/>
      <c r="AB31" s="76">
        <v>7.0000000000000007E-2</v>
      </c>
      <c r="AC31" s="77">
        <f t="shared" si="9"/>
        <v>0</v>
      </c>
      <c r="AD31" s="77"/>
      <c r="AG31" s="76">
        <v>8.3333333333333329E-2</v>
      </c>
      <c r="AH31" s="77">
        <f t="shared" si="10"/>
        <v>12.849999999999998</v>
      </c>
      <c r="AI31" s="77"/>
      <c r="AL31" s="76">
        <v>8.3333333333333329E-2</v>
      </c>
      <c r="AM31" s="77">
        <f t="shared" si="11"/>
        <v>12.849999999999998</v>
      </c>
      <c r="AN31" s="77"/>
      <c r="AQ31" s="76">
        <v>7.6923076923076927E-2</v>
      </c>
      <c r="AR31" s="77">
        <f t="shared" si="12"/>
        <v>1.8923076923076922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13"/>
        <v>0</v>
      </c>
      <c r="BH31" s="77"/>
    </row>
    <row r="32" spans="1:62" hidden="1" x14ac:dyDescent="0.2">
      <c r="A32" s="30" t="s">
        <v>10</v>
      </c>
      <c r="C32" s="76">
        <f t="shared" si="3"/>
        <v>7.7447335811648074E-2</v>
      </c>
      <c r="D32" s="77">
        <f t="shared" si="5"/>
        <v>25</v>
      </c>
      <c r="E32" s="77"/>
      <c r="H32" s="76">
        <f t="shared" si="4"/>
        <v>6.1728395061728392E-2</v>
      </c>
      <c r="I32" s="77">
        <f t="shared" si="6"/>
        <v>40</v>
      </c>
      <c r="J32" s="77"/>
      <c r="M32" s="76"/>
      <c r="N32" s="77"/>
      <c r="O32" s="77"/>
      <c r="R32" s="76">
        <f t="shared" si="7"/>
        <v>0</v>
      </c>
      <c r="S32" s="77">
        <f t="shared" si="8"/>
        <v>0</v>
      </c>
      <c r="T32" s="77"/>
      <c r="AB32" s="76">
        <v>7.0000000000000007E-2</v>
      </c>
      <c r="AC32" s="77">
        <f t="shared" si="9"/>
        <v>0</v>
      </c>
      <c r="AD32" s="77"/>
      <c r="AG32" s="76">
        <v>8.3333333333333329E-2</v>
      </c>
      <c r="AH32" s="77">
        <f t="shared" si="10"/>
        <v>12.849999999999998</v>
      </c>
      <c r="AI32" s="77"/>
      <c r="AL32" s="76">
        <v>8.3333333333333329E-2</v>
      </c>
      <c r="AM32" s="77">
        <f t="shared" si="11"/>
        <v>12.849999999999998</v>
      </c>
      <c r="AN32" s="77"/>
      <c r="AQ32" s="76">
        <v>7.6923076923076927E-2</v>
      </c>
      <c r="AR32" s="77">
        <f t="shared" si="12"/>
        <v>1.8923076923076922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13"/>
        <v>0</v>
      </c>
      <c r="BH32" s="77"/>
    </row>
    <row r="33" spans="1:60" hidden="1" x14ac:dyDescent="0.2">
      <c r="A33" s="30" t="s">
        <v>11</v>
      </c>
      <c r="C33" s="76">
        <f t="shared" si="3"/>
        <v>7.7447335811648074E-2</v>
      </c>
      <c r="D33" s="77">
        <f t="shared" si="5"/>
        <v>25</v>
      </c>
      <c r="E33" s="77"/>
      <c r="H33" s="76">
        <f t="shared" si="4"/>
        <v>6.1728395061728392E-2</v>
      </c>
      <c r="I33" s="77">
        <f t="shared" si="6"/>
        <v>40</v>
      </c>
      <c r="J33" s="77"/>
      <c r="M33" s="76"/>
      <c r="N33" s="77"/>
      <c r="O33" s="77"/>
      <c r="R33" s="76">
        <f t="shared" si="7"/>
        <v>0</v>
      </c>
      <c r="S33" s="77">
        <f t="shared" si="8"/>
        <v>0</v>
      </c>
      <c r="T33" s="77"/>
      <c r="AB33" s="76">
        <v>7.0000000000000007E-2</v>
      </c>
      <c r="AC33" s="77">
        <f t="shared" si="9"/>
        <v>0</v>
      </c>
      <c r="AD33" s="77"/>
      <c r="AG33" s="76">
        <v>8.3333333333333329E-2</v>
      </c>
      <c r="AH33" s="77">
        <f t="shared" si="10"/>
        <v>12.849999999999998</v>
      </c>
      <c r="AI33" s="77"/>
      <c r="AL33" s="76">
        <v>8.3333333333333329E-2</v>
      </c>
      <c r="AM33" s="77">
        <f t="shared" si="11"/>
        <v>12.849999999999998</v>
      </c>
      <c r="AN33" s="77"/>
      <c r="AQ33" s="76">
        <v>7.6923076923076927E-2</v>
      </c>
      <c r="AR33" s="77">
        <f t="shared" si="12"/>
        <v>1.8923076923076922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13"/>
        <v>0</v>
      </c>
      <c r="BH33" s="77"/>
    </row>
    <row r="34" spans="1:60" hidden="1" x14ac:dyDescent="0.2">
      <c r="A34" s="30" t="s">
        <v>12</v>
      </c>
      <c r="C34" s="76">
        <f t="shared" si="3"/>
        <v>4.6675191815856776E-2</v>
      </c>
      <c r="D34" s="77">
        <f t="shared" si="5"/>
        <v>15.066751918158568</v>
      </c>
      <c r="E34" s="77"/>
      <c r="H34" s="76">
        <f t="shared" si="4"/>
        <v>4.6296296296296294E-2</v>
      </c>
      <c r="I34" s="77">
        <f t="shared" si="6"/>
        <v>30</v>
      </c>
      <c r="J34" s="77"/>
      <c r="M34" s="76"/>
      <c r="N34" s="77"/>
      <c r="O34" s="77"/>
      <c r="R34" s="76">
        <f t="shared" si="7"/>
        <v>0</v>
      </c>
      <c r="S34" s="77">
        <f t="shared" si="8"/>
        <v>0</v>
      </c>
      <c r="T34" s="77"/>
      <c r="AB34" s="76">
        <v>0.04</v>
      </c>
      <c r="AC34" s="77">
        <f t="shared" si="9"/>
        <v>0</v>
      </c>
      <c r="AD34" s="77"/>
      <c r="AG34" s="76">
        <v>0.05</v>
      </c>
      <c r="AH34" s="77">
        <f t="shared" si="10"/>
        <v>7.71</v>
      </c>
      <c r="AI34" s="77"/>
      <c r="AL34" s="76">
        <v>0.05</v>
      </c>
      <c r="AM34" s="77">
        <f t="shared" si="11"/>
        <v>7.71</v>
      </c>
      <c r="AN34" s="77"/>
      <c r="AQ34" s="76">
        <v>6.1538461538461542E-2</v>
      </c>
      <c r="AR34" s="77">
        <f t="shared" si="12"/>
        <v>1.5138461538461538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13"/>
        <v>0</v>
      </c>
      <c r="BH34" s="77"/>
    </row>
    <row r="35" spans="1:60" hidden="1" x14ac:dyDescent="0.2">
      <c r="A35" s="30" t="s">
        <v>29</v>
      </c>
      <c r="C35" s="76">
        <f t="shared" si="3"/>
        <v>4.6468401486988845E-2</v>
      </c>
      <c r="D35" s="77">
        <f t="shared" si="5"/>
        <v>15</v>
      </c>
      <c r="E35" s="77"/>
      <c r="H35" s="76">
        <f t="shared" si="4"/>
        <v>7.716049382716049E-2</v>
      </c>
      <c r="I35" s="77">
        <f t="shared" si="6"/>
        <v>50</v>
      </c>
      <c r="J35" s="77"/>
      <c r="M35" s="76"/>
      <c r="N35" s="77"/>
      <c r="O35" s="77"/>
      <c r="R35" s="76">
        <f t="shared" si="7"/>
        <v>0</v>
      </c>
      <c r="S35" s="77">
        <f t="shared" si="8"/>
        <v>0</v>
      </c>
      <c r="T35" s="77"/>
      <c r="AB35" s="76">
        <v>7.0000000000000007E-2</v>
      </c>
      <c r="AC35" s="77">
        <f t="shared" si="9"/>
        <v>0</v>
      </c>
      <c r="AD35" s="77"/>
      <c r="AR35" s="77">
        <f t="shared" si="12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>
        <f t="shared" si="3"/>
        <v>0</v>
      </c>
      <c r="D36" s="77">
        <f t="shared" si="5"/>
        <v>0</v>
      </c>
      <c r="E36" s="77"/>
      <c r="H36" s="76">
        <f t="shared" si="4"/>
        <v>8.5374907201187823E-3</v>
      </c>
      <c r="I36" s="77">
        <f t="shared" si="6"/>
        <v>5.5322939866369714</v>
      </c>
      <c r="J36" s="77"/>
      <c r="M36" s="76"/>
      <c r="N36" s="77"/>
      <c r="O36" s="77"/>
      <c r="R36" s="76">
        <f t="shared" si="7"/>
        <v>0</v>
      </c>
      <c r="S36" s="77">
        <f t="shared" si="8"/>
        <v>0</v>
      </c>
      <c r="T36" s="77"/>
      <c r="AR36" s="77">
        <f t="shared" si="12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>
        <f t="shared" ref="C37:C39" si="14">+C21/$C$9</f>
        <v>0.14869888475836432</v>
      </c>
      <c r="D37" s="77">
        <f t="shared" si="5"/>
        <v>48.000000000000007</v>
      </c>
      <c r="E37" s="77"/>
      <c r="H37" s="76">
        <f t="shared" ref="H37:H39" si="15">+H21/$H$9</f>
        <v>0.1728395061728395</v>
      </c>
      <c r="I37" s="77">
        <f t="shared" si="6"/>
        <v>112</v>
      </c>
      <c r="J37" s="77"/>
      <c r="M37" s="76"/>
      <c r="N37" s="77"/>
      <c r="O37" s="77"/>
      <c r="R37" s="76">
        <f t="shared" ref="R37:R39" si="16">+R21/$C$9</f>
        <v>0</v>
      </c>
      <c r="S37" s="77">
        <f t="shared" si="8"/>
        <v>0</v>
      </c>
      <c r="T37" s="77"/>
      <c r="AB37" s="76">
        <v>0.15015015015015015</v>
      </c>
      <c r="AC37" s="77">
        <f>+$AB$9*AB37</f>
        <v>0</v>
      </c>
      <c r="AD37" s="77"/>
      <c r="AG37" s="76">
        <v>0.16666666666666666</v>
      </c>
      <c r="AH37" s="77">
        <f>+$AG$9*AG37</f>
        <v>25.699999999999996</v>
      </c>
      <c r="AI37" s="77"/>
      <c r="AL37" s="76">
        <v>0.16666666666666666</v>
      </c>
      <c r="AM37" s="77">
        <f>+$AG$9*AL37</f>
        <v>25.699999999999996</v>
      </c>
      <c r="AN37" s="77"/>
      <c r="AQ37" s="76">
        <v>0.15384615384615385</v>
      </c>
      <c r="AR37" s="77">
        <f t="shared" si="12"/>
        <v>3.7846153846153845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0</v>
      </c>
      <c r="BH37" s="77"/>
    </row>
    <row r="38" spans="1:60" hidden="1" x14ac:dyDescent="0.2">
      <c r="A38" s="30" t="s">
        <v>14</v>
      </c>
      <c r="C38" s="76">
        <f t="shared" si="14"/>
        <v>0.15489467162329615</v>
      </c>
      <c r="D38" s="77">
        <f t="shared" si="5"/>
        <v>50</v>
      </c>
      <c r="E38" s="77"/>
      <c r="H38" s="76">
        <f t="shared" si="15"/>
        <v>0.15432098765432098</v>
      </c>
      <c r="I38" s="77">
        <f t="shared" si="6"/>
        <v>100</v>
      </c>
      <c r="J38" s="77"/>
      <c r="M38" s="76"/>
      <c r="N38" s="77"/>
      <c r="O38" s="77"/>
      <c r="R38" s="76">
        <f t="shared" si="16"/>
        <v>0</v>
      </c>
      <c r="S38" s="77">
        <f t="shared" si="8"/>
        <v>0</v>
      </c>
      <c r="T38" s="77"/>
      <c r="AB38" s="76">
        <v>0.15015015015015015</v>
      </c>
      <c r="AC38" s="77">
        <f>+$AB$9*AB38</f>
        <v>0</v>
      </c>
      <c r="AD38" s="77"/>
      <c r="AG38" s="76">
        <v>0.16666666666666666</v>
      </c>
      <c r="AH38" s="77">
        <f>+$AG$9*AG38</f>
        <v>25.699999999999996</v>
      </c>
      <c r="AI38" s="77"/>
      <c r="AL38" s="76">
        <v>0.16666666666666666</v>
      </c>
      <c r="AM38" s="77">
        <f>+$AG$9*AL38</f>
        <v>25.699999999999996</v>
      </c>
      <c r="AN38" s="77"/>
      <c r="AQ38" s="76">
        <v>0.15384615384615385</v>
      </c>
      <c r="AR38" s="77">
        <f t="shared" si="12"/>
        <v>3.7846153846153845</v>
      </c>
      <c r="AS38" s="77"/>
      <c r="BF38" s="76">
        <v>0.14018691588785046</v>
      </c>
      <c r="BG38" s="77">
        <f>+$BF$9*BF38</f>
        <v>0</v>
      </c>
      <c r="BH38" s="77"/>
    </row>
    <row r="39" spans="1:60" hidden="1" x14ac:dyDescent="0.2">
      <c r="A39" s="30" t="s">
        <v>15</v>
      </c>
      <c r="C39" s="76">
        <f t="shared" si="14"/>
        <v>0.15489467162329615</v>
      </c>
      <c r="D39" s="77">
        <f t="shared" si="5"/>
        <v>50</v>
      </c>
      <c r="E39" s="77"/>
      <c r="H39" s="76">
        <f t="shared" si="15"/>
        <v>0.15432098765432098</v>
      </c>
      <c r="I39" s="77">
        <f t="shared" si="6"/>
        <v>100</v>
      </c>
      <c r="J39" s="77"/>
      <c r="M39" s="76"/>
      <c r="N39" s="77"/>
      <c r="O39" s="77"/>
      <c r="R39" s="76">
        <f t="shared" si="16"/>
        <v>0</v>
      </c>
      <c r="S39" s="77">
        <f t="shared" si="8"/>
        <v>0</v>
      </c>
      <c r="T39" s="77"/>
      <c r="AB39" s="76">
        <v>0.15015015015015015</v>
      </c>
      <c r="AC39" s="77">
        <f>+$AB$9*AB37</f>
        <v>0</v>
      </c>
      <c r="AD39" s="77"/>
      <c r="AG39" s="76">
        <v>0.16666666666666666</v>
      </c>
      <c r="AH39" s="77">
        <f>+$AG$9*AG39</f>
        <v>25.699999999999996</v>
      </c>
      <c r="AI39" s="77"/>
      <c r="AL39" s="76">
        <v>0.16666666666666666</v>
      </c>
      <c r="AM39" s="77">
        <f>+$AG$9*AL39</f>
        <v>25.699999999999996</v>
      </c>
      <c r="AN39" s="77"/>
      <c r="AQ39" s="76">
        <v>0.15384615384615385</v>
      </c>
      <c r="AR39" s="77">
        <f t="shared" si="12"/>
        <v>3.7846153846153845</v>
      </c>
      <c r="AS39" s="77"/>
      <c r="BF39" s="76">
        <v>0.14018691588785046</v>
      </c>
      <c r="BG39" s="77">
        <f>+$BF$9*BF39</f>
        <v>0</v>
      </c>
      <c r="BH39" s="77"/>
    </row>
  </sheetData>
  <mergeCells count="24">
    <mergeCell ref="AC8:AE8"/>
    <mergeCell ref="AH8:AJ8"/>
    <mergeCell ref="AR8:AT8"/>
    <mergeCell ref="AB2:AF2"/>
    <mergeCell ref="AW8:AY8"/>
    <mergeCell ref="BB8:BD8"/>
    <mergeCell ref="BG8:BI8"/>
    <mergeCell ref="AG2:AK2"/>
    <mergeCell ref="AQ2:AU2"/>
    <mergeCell ref="AV2:AZ2"/>
    <mergeCell ref="BA2:BE2"/>
    <mergeCell ref="BF2:BJ2"/>
    <mergeCell ref="AL2:AP2"/>
    <mergeCell ref="AM8:AO8"/>
    <mergeCell ref="D8:F8"/>
    <mergeCell ref="I8:K8"/>
    <mergeCell ref="N8:P8"/>
    <mergeCell ref="S8:U8"/>
    <mergeCell ref="X8:Z8"/>
    <mergeCell ref="C2:G2"/>
    <mergeCell ref="H2:L2"/>
    <mergeCell ref="M2:Q2"/>
    <mergeCell ref="R2:V2"/>
    <mergeCell ref="W2:AA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BJ39"/>
  <sheetViews>
    <sheetView zoomScale="90" zoomScaleNormal="90" zoomScalePageLayoutView="90" workbookViewId="0">
      <pane xSplit="2" ySplit="9" topLeftCell="Z10" activePane="bottomRight" state="frozen"/>
      <selection pane="topRight" activeCell="C1" sqref="C1"/>
      <selection pane="bottomLeft" activeCell="A10" sqref="A10"/>
      <selection pane="bottomRight" activeCell="W40" sqref="W40"/>
    </sheetView>
  </sheetViews>
  <sheetFormatPr baseColWidth="10" defaultRowHeight="15" x14ac:dyDescent="0.2"/>
  <cols>
    <col min="1" max="1" width="23.5" style="9" customWidth="1"/>
    <col min="2" max="2" width="7.83203125" style="3" customWidth="1"/>
    <col min="3" max="7" width="5.6640625" style="80" customWidth="1"/>
    <col min="8" max="12" width="5.6640625" style="78" customWidth="1"/>
    <col min="13" max="62" width="5.6640625" style="80" customWidth="1"/>
    <col min="63" max="16384" width="10.83203125" style="3"/>
  </cols>
  <sheetData>
    <row r="1" spans="1:62" ht="14" thickBot="1" x14ac:dyDescent="0.25">
      <c r="A1" s="28"/>
      <c r="B1" s="209"/>
      <c r="C1" s="11">
        <v>500010575</v>
      </c>
      <c r="D1" s="12"/>
      <c r="E1" s="12"/>
      <c r="F1" s="12"/>
      <c r="G1" s="13"/>
      <c r="H1" s="11">
        <v>500010578</v>
      </c>
      <c r="I1" s="12"/>
      <c r="J1" s="12"/>
      <c r="K1" s="12"/>
      <c r="L1" s="13"/>
      <c r="M1" s="16">
        <v>500010577</v>
      </c>
      <c r="N1" s="12"/>
      <c r="O1" s="12"/>
      <c r="P1" s="12"/>
      <c r="Q1" s="14"/>
      <c r="R1" s="11">
        <v>500010597</v>
      </c>
      <c r="S1" s="12"/>
      <c r="T1" s="12"/>
      <c r="U1" s="12"/>
      <c r="V1" s="13"/>
      <c r="W1" s="16">
        <v>500007111</v>
      </c>
      <c r="X1" s="12"/>
      <c r="Y1" s="12"/>
      <c r="Z1" s="12"/>
      <c r="AA1" s="14"/>
      <c r="AB1" s="11">
        <v>500007111</v>
      </c>
      <c r="AC1" s="12"/>
      <c r="AD1" s="12"/>
      <c r="AE1" s="12"/>
      <c r="AF1" s="13"/>
      <c r="AG1" s="16">
        <v>500010640</v>
      </c>
      <c r="AH1" s="12"/>
      <c r="AI1" s="12"/>
      <c r="AJ1" s="12"/>
      <c r="AK1" s="14"/>
      <c r="AL1" s="11">
        <v>5000010753</v>
      </c>
      <c r="AM1" s="12"/>
      <c r="AN1" s="12"/>
      <c r="AO1" s="12"/>
      <c r="AP1" s="13"/>
      <c r="AQ1" s="11">
        <v>500010591</v>
      </c>
      <c r="AR1" s="12"/>
      <c r="AS1" s="12"/>
      <c r="AT1" s="12"/>
      <c r="AU1" s="13"/>
      <c r="AV1" s="16">
        <v>500010574</v>
      </c>
      <c r="AW1" s="12"/>
      <c r="AX1" s="12"/>
      <c r="AY1" s="12"/>
      <c r="AZ1" s="14"/>
      <c r="BA1" s="11">
        <v>500010631</v>
      </c>
      <c r="BB1" s="12"/>
      <c r="BC1" s="12"/>
      <c r="BD1" s="12"/>
      <c r="BE1" s="13"/>
      <c r="BF1" s="11"/>
      <c r="BG1" s="12"/>
      <c r="BH1" s="12"/>
      <c r="BI1" s="12"/>
      <c r="BJ1" s="13"/>
    </row>
    <row r="2" spans="1:62" s="9" customFormat="1" ht="51" customHeight="1" thickBot="1" x14ac:dyDescent="0.25">
      <c r="A2" s="32" t="s">
        <v>0</v>
      </c>
      <c r="B2" s="210" t="s">
        <v>1</v>
      </c>
      <c r="C2" s="248" t="s">
        <v>22</v>
      </c>
      <c r="D2" s="249"/>
      <c r="E2" s="249"/>
      <c r="F2" s="249"/>
      <c r="G2" s="250"/>
      <c r="H2" s="248" t="s">
        <v>24</v>
      </c>
      <c r="I2" s="249"/>
      <c r="J2" s="249"/>
      <c r="K2" s="249"/>
      <c r="L2" s="250"/>
      <c r="M2" s="249" t="s">
        <v>23</v>
      </c>
      <c r="N2" s="249"/>
      <c r="O2" s="249"/>
      <c r="P2" s="249"/>
      <c r="Q2" s="249"/>
      <c r="R2" s="248" t="s">
        <v>28</v>
      </c>
      <c r="S2" s="249"/>
      <c r="T2" s="249"/>
      <c r="U2" s="249"/>
      <c r="V2" s="250"/>
      <c r="W2" s="249" t="s">
        <v>32</v>
      </c>
      <c r="X2" s="249"/>
      <c r="Y2" s="249"/>
      <c r="Z2" s="249"/>
      <c r="AA2" s="249"/>
      <c r="AB2" s="248" t="s">
        <v>38</v>
      </c>
      <c r="AC2" s="249"/>
      <c r="AD2" s="249"/>
      <c r="AE2" s="249"/>
      <c r="AF2" s="250"/>
      <c r="AG2" s="249" t="s">
        <v>31</v>
      </c>
      <c r="AH2" s="249"/>
      <c r="AI2" s="249"/>
      <c r="AJ2" s="249"/>
      <c r="AK2" s="249"/>
      <c r="AL2" s="248" t="s">
        <v>51</v>
      </c>
      <c r="AM2" s="249"/>
      <c r="AN2" s="249"/>
      <c r="AO2" s="249"/>
      <c r="AP2" s="250"/>
      <c r="AQ2" s="248" t="s">
        <v>50</v>
      </c>
      <c r="AR2" s="249"/>
      <c r="AS2" s="249"/>
      <c r="AT2" s="249"/>
      <c r="AU2" s="250"/>
      <c r="AV2" s="249" t="s">
        <v>20</v>
      </c>
      <c r="AW2" s="249"/>
      <c r="AX2" s="249"/>
      <c r="AY2" s="249"/>
      <c r="AZ2" s="249"/>
      <c r="BA2" s="248" t="s">
        <v>27</v>
      </c>
      <c r="BB2" s="249"/>
      <c r="BC2" s="249"/>
      <c r="BD2" s="249"/>
      <c r="BE2" s="250"/>
      <c r="BF2" s="248" t="s">
        <v>33</v>
      </c>
      <c r="BG2" s="249"/>
      <c r="BH2" s="249"/>
      <c r="BI2" s="249"/>
      <c r="BJ2" s="250"/>
    </row>
    <row r="3" spans="1:62" ht="13" x14ac:dyDescent="0.2">
      <c r="A3" s="27" t="s">
        <v>41</v>
      </c>
      <c r="B3" s="211">
        <v>201825</v>
      </c>
      <c r="C3" s="134">
        <v>0</v>
      </c>
      <c r="D3" s="135"/>
      <c r="E3" s="135"/>
      <c r="F3" s="135"/>
      <c r="G3" s="137"/>
      <c r="H3" s="134">
        <v>0</v>
      </c>
      <c r="I3" s="135"/>
      <c r="J3" s="135"/>
      <c r="K3" s="135"/>
      <c r="L3" s="137"/>
      <c r="M3" s="138">
        <v>0</v>
      </c>
      <c r="N3" s="135"/>
      <c r="O3" s="135"/>
      <c r="P3" s="135"/>
      <c r="Q3" s="136"/>
      <c r="R3" s="134">
        <v>0</v>
      </c>
      <c r="S3" s="135"/>
      <c r="T3" s="135"/>
      <c r="U3" s="135"/>
      <c r="V3" s="137"/>
      <c r="W3" s="138">
        <v>0</v>
      </c>
      <c r="X3" s="135"/>
      <c r="Y3" s="135"/>
      <c r="Z3" s="135"/>
      <c r="AA3" s="136"/>
      <c r="AB3" s="134">
        <v>0</v>
      </c>
      <c r="AC3" s="135"/>
      <c r="AD3" s="135"/>
      <c r="AE3" s="135"/>
      <c r="AF3" s="137"/>
      <c r="AG3" s="138">
        <v>8</v>
      </c>
      <c r="AH3" s="135"/>
      <c r="AI3" s="135"/>
      <c r="AJ3" s="135"/>
      <c r="AK3" s="136"/>
      <c r="AL3" s="134">
        <f>22*100</f>
        <v>2200</v>
      </c>
      <c r="AM3" s="135"/>
      <c r="AN3" s="135"/>
      <c r="AO3" s="135"/>
      <c r="AP3" s="137"/>
      <c r="AQ3" s="134">
        <f>9*100</f>
        <v>900</v>
      </c>
      <c r="AR3" s="135"/>
      <c r="AS3" s="135"/>
      <c r="AT3" s="135"/>
      <c r="AU3" s="137"/>
      <c r="AV3" s="138">
        <v>142</v>
      </c>
      <c r="AW3" s="135"/>
      <c r="AX3" s="135"/>
      <c r="AY3" s="135"/>
      <c r="AZ3" s="136"/>
      <c r="BA3" s="134">
        <v>0</v>
      </c>
      <c r="BB3" s="135"/>
      <c r="BC3" s="135"/>
      <c r="BD3" s="135"/>
      <c r="BE3" s="137"/>
      <c r="BF3" s="134">
        <v>120</v>
      </c>
      <c r="BG3" s="135"/>
      <c r="BH3" s="135"/>
      <c r="BI3" s="135"/>
      <c r="BJ3" s="137"/>
    </row>
    <row r="4" spans="1:62" s="182" customFormat="1" ht="12" x14ac:dyDescent="0.2">
      <c r="A4" s="175" t="s">
        <v>18</v>
      </c>
      <c r="B4" s="212"/>
      <c r="C4" s="184"/>
      <c r="D4" s="178"/>
      <c r="E4" s="178"/>
      <c r="F4" s="177"/>
      <c r="G4" s="179"/>
      <c r="H4" s="184"/>
      <c r="I4" s="178"/>
      <c r="J4" s="178"/>
      <c r="K4" s="177"/>
      <c r="L4" s="179"/>
      <c r="M4" s="184"/>
      <c r="N4" s="178"/>
      <c r="O4" s="178"/>
      <c r="P4" s="177"/>
      <c r="Q4" s="179"/>
      <c r="R4" s="180"/>
      <c r="S4" s="178"/>
      <c r="T4" s="178"/>
      <c r="U4" s="177"/>
      <c r="V4" s="181"/>
      <c r="W4" s="184"/>
      <c r="X4" s="178"/>
      <c r="Y4" s="178"/>
      <c r="Z4" s="177"/>
      <c r="AA4" s="179"/>
      <c r="AB4" s="180"/>
      <c r="AC4" s="178"/>
      <c r="AD4" s="178"/>
      <c r="AE4" s="177"/>
      <c r="AF4" s="181"/>
      <c r="AG4" s="184">
        <v>33416</v>
      </c>
      <c r="AH4" s="184"/>
      <c r="AI4" s="178"/>
      <c r="AJ4" s="177"/>
      <c r="AK4" s="179"/>
      <c r="AL4" s="180">
        <v>33412</v>
      </c>
      <c r="AM4" s="178"/>
      <c r="AN4" s="178"/>
      <c r="AO4" s="177"/>
      <c r="AP4" s="181"/>
      <c r="AQ4" s="180">
        <v>33414</v>
      </c>
      <c r="AR4" s="178"/>
      <c r="AS4" s="178"/>
      <c r="AT4" s="177"/>
      <c r="AU4" s="181"/>
      <c r="AV4" s="184">
        <v>33415</v>
      </c>
      <c r="AW4" s="178"/>
      <c r="AX4" s="178"/>
      <c r="AY4" s="177"/>
      <c r="AZ4" s="179"/>
      <c r="BA4" s="180"/>
      <c r="BB4" s="178"/>
      <c r="BC4" s="178"/>
      <c r="BD4" s="177"/>
      <c r="BE4" s="181"/>
      <c r="BF4" s="180">
        <v>33410</v>
      </c>
      <c r="BG4" s="178"/>
      <c r="BH4" s="178"/>
      <c r="BI4" s="177"/>
      <c r="BJ4" s="181"/>
    </row>
    <row r="5" spans="1:62" ht="13" x14ac:dyDescent="0.2">
      <c r="A5" s="29"/>
      <c r="C5" s="33"/>
      <c r="D5" s="34"/>
      <c r="E5" s="34"/>
      <c r="F5" s="35"/>
      <c r="G5" s="81"/>
      <c r="H5" s="33"/>
      <c r="I5" s="34"/>
      <c r="J5" s="34"/>
      <c r="K5" s="35"/>
      <c r="L5" s="81"/>
      <c r="M5" s="35"/>
      <c r="N5" s="34"/>
      <c r="O5" s="34"/>
      <c r="P5" s="35"/>
      <c r="Q5" s="35"/>
      <c r="R5" s="33"/>
      <c r="S5" s="34"/>
      <c r="T5" s="34"/>
      <c r="U5" s="35"/>
      <c r="V5" s="81"/>
      <c r="W5" s="35"/>
      <c r="X5" s="34"/>
      <c r="Y5" s="34"/>
      <c r="Z5" s="35"/>
      <c r="AA5" s="35"/>
      <c r="AB5" s="33"/>
      <c r="AC5" s="34"/>
      <c r="AD5" s="34"/>
      <c r="AE5" s="35"/>
      <c r="AF5" s="81"/>
      <c r="AG5" s="35"/>
      <c r="AH5" s="34"/>
      <c r="AI5" s="34"/>
      <c r="AJ5" s="35"/>
      <c r="AK5" s="35"/>
      <c r="AL5" s="33"/>
      <c r="AM5" s="34"/>
      <c r="AN5" s="34"/>
      <c r="AO5" s="35"/>
      <c r="AP5" s="81"/>
      <c r="AQ5" s="33"/>
      <c r="AR5" s="34"/>
      <c r="AS5" s="34"/>
      <c r="AT5" s="35"/>
      <c r="AU5" s="81"/>
      <c r="AV5" s="35"/>
      <c r="AW5" s="34"/>
      <c r="AX5" s="34"/>
      <c r="AY5" s="35"/>
      <c r="AZ5" s="35"/>
      <c r="BA5" s="33"/>
      <c r="BB5" s="34"/>
      <c r="BC5" s="34"/>
      <c r="BD5" s="35"/>
      <c r="BE5" s="81"/>
      <c r="BF5" s="33"/>
      <c r="BG5" s="34"/>
      <c r="BH5" s="34"/>
      <c r="BI5" s="35"/>
      <c r="BJ5" s="81"/>
    </row>
    <row r="6" spans="1:62" s="20" customFormat="1" ht="13" x14ac:dyDescent="0.2">
      <c r="A6" s="6" t="s">
        <v>3</v>
      </c>
      <c r="B6" s="213">
        <v>0.4</v>
      </c>
      <c r="C6" s="24">
        <f>+B6*C3</f>
        <v>0</v>
      </c>
      <c r="D6" s="23"/>
      <c r="E6" s="23"/>
      <c r="F6" s="23"/>
      <c r="G6" s="44"/>
      <c r="H6" s="24">
        <f>+B6*H3</f>
        <v>0</v>
      </c>
      <c r="I6" s="23"/>
      <c r="J6" s="23"/>
      <c r="K6" s="23"/>
      <c r="L6" s="44"/>
      <c r="M6" s="172">
        <f>+B6*M3</f>
        <v>0</v>
      </c>
      <c r="N6" s="23"/>
      <c r="O6" s="23"/>
      <c r="P6" s="23"/>
      <c r="Q6" s="43"/>
      <c r="R6" s="24">
        <f>+B6*R3</f>
        <v>0</v>
      </c>
      <c r="S6" s="23"/>
      <c r="T6" s="23"/>
      <c r="U6" s="23"/>
      <c r="V6" s="44"/>
      <c r="W6" s="172">
        <f>+B6*W3</f>
        <v>0</v>
      </c>
      <c r="X6" s="23"/>
      <c r="Y6" s="23"/>
      <c r="Z6" s="23"/>
      <c r="AA6" s="43"/>
      <c r="AB6" s="24">
        <f>+B6*AB3</f>
        <v>0</v>
      </c>
      <c r="AC6" s="23"/>
      <c r="AD6" s="23"/>
      <c r="AE6" s="23"/>
      <c r="AF6" s="44"/>
      <c r="AG6" s="172">
        <f>+B6*AG3</f>
        <v>3.2</v>
      </c>
      <c r="AH6" s="23"/>
      <c r="AI6" s="23"/>
      <c r="AJ6" s="23"/>
      <c r="AK6" s="43"/>
      <c r="AL6" s="24">
        <f>+B6*AL3</f>
        <v>880</v>
      </c>
      <c r="AM6" s="23"/>
      <c r="AN6" s="23"/>
      <c r="AO6" s="23"/>
      <c r="AP6" s="44"/>
      <c r="AQ6" s="24">
        <f>+B6*AQ3</f>
        <v>360</v>
      </c>
      <c r="AR6" s="23"/>
      <c r="AS6" s="23"/>
      <c r="AT6" s="23"/>
      <c r="AU6" s="44"/>
      <c r="AV6" s="172">
        <f>+B6*AV3</f>
        <v>56.800000000000004</v>
      </c>
      <c r="AW6" s="23"/>
      <c r="AX6" s="23"/>
      <c r="AY6" s="23"/>
      <c r="AZ6" s="43"/>
      <c r="BA6" s="24">
        <f>+AU6*BA3</f>
        <v>0</v>
      </c>
      <c r="BB6" s="23"/>
      <c r="BC6" s="23"/>
      <c r="BD6" s="23"/>
      <c r="BE6" s="44"/>
      <c r="BF6" s="24">
        <f>+B6*BF3</f>
        <v>48</v>
      </c>
      <c r="BG6" s="23"/>
      <c r="BH6" s="23"/>
      <c r="BI6" s="23"/>
      <c r="BJ6" s="44"/>
    </row>
    <row r="7" spans="1:62" s="20" customFormat="1" ht="13" x14ac:dyDescent="0.2">
      <c r="A7" s="6" t="s">
        <v>4</v>
      </c>
      <c r="B7" s="213">
        <v>0.6</v>
      </c>
      <c r="C7" s="24">
        <f>+B7*C3</f>
        <v>0</v>
      </c>
      <c r="D7" s="23"/>
      <c r="E7" s="23"/>
      <c r="F7" s="23"/>
      <c r="G7" s="44"/>
      <c r="H7" s="24">
        <f>+B7*H3</f>
        <v>0</v>
      </c>
      <c r="I7" s="23"/>
      <c r="J7" s="23"/>
      <c r="K7" s="23"/>
      <c r="L7" s="44"/>
      <c r="M7" s="172">
        <f>+B7*M3</f>
        <v>0</v>
      </c>
      <c r="N7" s="23"/>
      <c r="O7" s="23"/>
      <c r="P7" s="23"/>
      <c r="Q7" s="43"/>
      <c r="R7" s="24">
        <f>+B7*R3</f>
        <v>0</v>
      </c>
      <c r="S7" s="23"/>
      <c r="T7" s="23"/>
      <c r="U7" s="23"/>
      <c r="V7" s="44"/>
      <c r="W7" s="172">
        <f>+B7*W3</f>
        <v>0</v>
      </c>
      <c r="X7" s="23"/>
      <c r="Y7" s="23"/>
      <c r="Z7" s="23"/>
      <c r="AA7" s="43"/>
      <c r="AB7" s="24">
        <f>+B7*AB3</f>
        <v>0</v>
      </c>
      <c r="AC7" s="23"/>
      <c r="AD7" s="23"/>
      <c r="AE7" s="23"/>
      <c r="AF7" s="44"/>
      <c r="AG7" s="172">
        <f>+B7*AG3</f>
        <v>4.8</v>
      </c>
      <c r="AH7" s="23"/>
      <c r="AI7" s="23"/>
      <c r="AJ7" s="23"/>
      <c r="AK7" s="43"/>
      <c r="AL7" s="24">
        <f>+B7*AL3</f>
        <v>1320</v>
      </c>
      <c r="AM7" s="23"/>
      <c r="AN7" s="23"/>
      <c r="AO7" s="23"/>
      <c r="AP7" s="44"/>
      <c r="AQ7" s="24">
        <f>+B7*AQ3</f>
        <v>540</v>
      </c>
      <c r="AR7" s="23"/>
      <c r="AS7" s="23"/>
      <c r="AT7" s="23"/>
      <c r="AU7" s="44"/>
      <c r="AV7" s="172">
        <f>+B7*AV3</f>
        <v>85.2</v>
      </c>
      <c r="AW7" s="23"/>
      <c r="AX7" s="23"/>
      <c r="AY7" s="23"/>
      <c r="AZ7" s="43"/>
      <c r="BA7" s="24">
        <f>+AU7*BA3</f>
        <v>0</v>
      </c>
      <c r="BB7" s="23"/>
      <c r="BC7" s="23"/>
      <c r="BD7" s="23"/>
      <c r="BE7" s="44"/>
      <c r="BF7" s="24">
        <f>+B7*BF3</f>
        <v>72</v>
      </c>
      <c r="BG7" s="23"/>
      <c r="BH7" s="23"/>
      <c r="BI7" s="23"/>
      <c r="BJ7" s="44"/>
    </row>
    <row r="8" spans="1:62" s="5" customFormat="1" ht="14" thickBot="1" x14ac:dyDescent="0.25">
      <c r="A8" s="164"/>
      <c r="C8" s="160"/>
      <c r="D8" s="254"/>
      <c r="E8" s="255"/>
      <c r="F8" s="256"/>
      <c r="G8" s="86"/>
      <c r="H8" s="161"/>
      <c r="I8" s="254"/>
      <c r="J8" s="255"/>
      <c r="K8" s="256"/>
      <c r="L8" s="86"/>
      <c r="M8" s="85"/>
      <c r="N8" s="254"/>
      <c r="O8" s="255"/>
      <c r="P8" s="256"/>
      <c r="Q8" s="85"/>
      <c r="R8" s="161"/>
      <c r="S8" s="254"/>
      <c r="T8" s="255"/>
      <c r="U8" s="256"/>
      <c r="V8" s="86"/>
      <c r="W8" s="85"/>
      <c r="X8" s="254"/>
      <c r="Y8" s="255"/>
      <c r="Z8" s="256"/>
      <c r="AA8" s="85"/>
      <c r="AB8" s="161"/>
      <c r="AC8" s="254"/>
      <c r="AD8" s="255"/>
      <c r="AE8" s="256"/>
      <c r="AF8" s="86"/>
      <c r="AG8" s="45"/>
      <c r="AH8" s="254"/>
      <c r="AI8" s="255"/>
      <c r="AJ8" s="256"/>
      <c r="AK8" s="45"/>
      <c r="AL8" s="161"/>
      <c r="AM8" s="254"/>
      <c r="AN8" s="255"/>
      <c r="AO8" s="256"/>
      <c r="AP8" s="86"/>
      <c r="AQ8" s="161"/>
      <c r="AR8" s="254"/>
      <c r="AS8" s="255"/>
      <c r="AT8" s="256"/>
      <c r="AU8" s="86"/>
      <c r="AV8" s="85"/>
      <c r="AW8" s="254"/>
      <c r="AX8" s="255"/>
      <c r="AY8" s="256"/>
      <c r="AZ8" s="85"/>
      <c r="BA8" s="161"/>
      <c r="BB8" s="254"/>
      <c r="BC8" s="255"/>
      <c r="BD8" s="256"/>
      <c r="BE8" s="86"/>
      <c r="BF8" s="161"/>
      <c r="BG8" s="254"/>
      <c r="BH8" s="255"/>
      <c r="BI8" s="256"/>
      <c r="BJ8" s="86"/>
    </row>
    <row r="9" spans="1:62" s="125" customFormat="1" ht="56" thickBot="1" x14ac:dyDescent="0.25">
      <c r="A9" s="128" t="s">
        <v>16</v>
      </c>
      <c r="B9" s="214"/>
      <c r="C9" s="130">
        <f>+C7</f>
        <v>0</v>
      </c>
      <c r="D9" s="150">
        <v>43964</v>
      </c>
      <c r="E9" s="150"/>
      <c r="F9" s="131" t="s">
        <v>34</v>
      </c>
      <c r="G9" s="167" t="s">
        <v>19</v>
      </c>
      <c r="H9" s="130">
        <f>+H7</f>
        <v>0</v>
      </c>
      <c r="I9" s="150">
        <v>43964</v>
      </c>
      <c r="J9" s="150"/>
      <c r="K9" s="131" t="s">
        <v>34</v>
      </c>
      <c r="L9" s="167" t="s">
        <v>19</v>
      </c>
      <c r="M9" s="185">
        <f>+M7</f>
        <v>0</v>
      </c>
      <c r="N9" s="150">
        <v>43964</v>
      </c>
      <c r="O9" s="150"/>
      <c r="P9" s="131" t="s">
        <v>34</v>
      </c>
      <c r="Q9" s="169" t="s">
        <v>19</v>
      </c>
      <c r="R9" s="130">
        <f>+R7</f>
        <v>0</v>
      </c>
      <c r="S9" s="150">
        <v>43964</v>
      </c>
      <c r="T9" s="150"/>
      <c r="U9" s="131" t="s">
        <v>34</v>
      </c>
      <c r="V9" s="167" t="s">
        <v>19</v>
      </c>
      <c r="W9" s="185">
        <f>+W7</f>
        <v>0</v>
      </c>
      <c r="X9" s="150">
        <v>43964</v>
      </c>
      <c r="Y9" s="150"/>
      <c r="Z9" s="131" t="s">
        <v>34</v>
      </c>
      <c r="AA9" s="169" t="s">
        <v>19</v>
      </c>
      <c r="AB9" s="130">
        <f>+AB7</f>
        <v>0</v>
      </c>
      <c r="AC9" s="150">
        <v>43964</v>
      </c>
      <c r="AD9" s="150"/>
      <c r="AE9" s="131" t="s">
        <v>34</v>
      </c>
      <c r="AF9" s="167" t="s">
        <v>19</v>
      </c>
      <c r="AG9" s="185">
        <f>+AG7</f>
        <v>4.8</v>
      </c>
      <c r="AH9" s="150">
        <v>43964</v>
      </c>
      <c r="AI9" s="150"/>
      <c r="AJ9" s="131" t="s">
        <v>34</v>
      </c>
      <c r="AK9" s="169" t="s">
        <v>19</v>
      </c>
      <c r="AL9" s="130">
        <f>+AL7</f>
        <v>1320</v>
      </c>
      <c r="AM9" s="150">
        <v>43964</v>
      </c>
      <c r="AN9" s="150"/>
      <c r="AO9" s="131" t="s">
        <v>34</v>
      </c>
      <c r="AP9" s="167" t="s">
        <v>19</v>
      </c>
      <c r="AQ9" s="130">
        <f>+AQ7</f>
        <v>540</v>
      </c>
      <c r="AR9" s="150">
        <v>43964</v>
      </c>
      <c r="AS9" s="150"/>
      <c r="AT9" s="131" t="s">
        <v>34</v>
      </c>
      <c r="AU9" s="167" t="s">
        <v>19</v>
      </c>
      <c r="AV9" s="185">
        <f>+AV7</f>
        <v>85.2</v>
      </c>
      <c r="AW9" s="150">
        <v>43964</v>
      </c>
      <c r="AX9" s="150"/>
      <c r="AY9" s="131" t="s">
        <v>34</v>
      </c>
      <c r="AZ9" s="169" t="s">
        <v>19</v>
      </c>
      <c r="BA9" s="130">
        <f>+BA7</f>
        <v>0</v>
      </c>
      <c r="BB9" s="150">
        <v>43964</v>
      </c>
      <c r="BC9" s="150"/>
      <c r="BD9" s="131" t="s">
        <v>34</v>
      </c>
      <c r="BE9" s="167" t="s">
        <v>19</v>
      </c>
      <c r="BF9" s="130">
        <f>+BF7</f>
        <v>72</v>
      </c>
      <c r="BG9" s="150">
        <v>43964</v>
      </c>
      <c r="BH9" s="150"/>
      <c r="BI9" s="131" t="s">
        <v>34</v>
      </c>
      <c r="BJ9" s="167" t="s">
        <v>19</v>
      </c>
    </row>
    <row r="10" spans="1:62" ht="13" x14ac:dyDescent="0.2">
      <c r="A10" s="88" t="s">
        <v>5</v>
      </c>
      <c r="B10" s="215"/>
      <c r="C10" s="93">
        <v>0</v>
      </c>
      <c r="D10" s="96">
        <v>0</v>
      </c>
      <c r="E10" s="96">
        <v>0</v>
      </c>
      <c r="F10" s="92">
        <v>0</v>
      </c>
      <c r="G10" s="187">
        <v>0</v>
      </c>
      <c r="H10" s="93">
        <v>0</v>
      </c>
      <c r="I10" s="96">
        <v>0</v>
      </c>
      <c r="J10" s="96">
        <v>0</v>
      </c>
      <c r="K10" s="92">
        <v>0</v>
      </c>
      <c r="L10" s="187">
        <v>0</v>
      </c>
      <c r="M10" s="93">
        <v>0</v>
      </c>
      <c r="N10" s="96">
        <v>0</v>
      </c>
      <c r="O10" s="96">
        <v>0</v>
      </c>
      <c r="P10" s="92">
        <v>0</v>
      </c>
      <c r="Q10" s="183">
        <v>0</v>
      </c>
      <c r="R10" s="90">
        <v>0</v>
      </c>
      <c r="S10" s="96">
        <v>0</v>
      </c>
      <c r="T10" s="96">
        <v>0</v>
      </c>
      <c r="U10" s="92">
        <v>0</v>
      </c>
      <c r="V10" s="100">
        <v>0</v>
      </c>
      <c r="W10" s="93">
        <v>0</v>
      </c>
      <c r="X10" s="96">
        <v>0</v>
      </c>
      <c r="Y10" s="96">
        <v>0</v>
      </c>
      <c r="Z10" s="97">
        <v>0</v>
      </c>
      <c r="AA10" s="188">
        <v>0</v>
      </c>
      <c r="AB10" s="93">
        <v>0</v>
      </c>
      <c r="AC10" s="96">
        <v>0</v>
      </c>
      <c r="AD10" s="96">
        <v>0</v>
      </c>
      <c r="AE10" s="97">
        <v>0</v>
      </c>
      <c r="AF10" s="98">
        <v>0</v>
      </c>
      <c r="AG10" s="90">
        <v>0</v>
      </c>
      <c r="AH10" s="96">
        <v>0</v>
      </c>
      <c r="AI10" s="96">
        <v>0</v>
      </c>
      <c r="AJ10" s="92">
        <v>0</v>
      </c>
      <c r="AK10" s="183">
        <v>0</v>
      </c>
      <c r="AL10" s="90">
        <v>40</v>
      </c>
      <c r="AM10" s="96">
        <v>40</v>
      </c>
      <c r="AN10" s="96">
        <v>0</v>
      </c>
      <c r="AO10" s="92">
        <v>0</v>
      </c>
      <c r="AP10" s="187">
        <v>40</v>
      </c>
      <c r="AQ10" s="90">
        <v>20</v>
      </c>
      <c r="AR10" s="96">
        <v>20</v>
      </c>
      <c r="AS10" s="96">
        <v>0</v>
      </c>
      <c r="AT10" s="92">
        <v>0</v>
      </c>
      <c r="AU10" s="100">
        <v>20</v>
      </c>
      <c r="AV10" s="191">
        <v>2.5306930693069307</v>
      </c>
      <c r="AW10" s="96">
        <v>3</v>
      </c>
      <c r="AX10" s="96">
        <v>0</v>
      </c>
      <c r="AY10" s="92">
        <v>-0.46930693069306928</v>
      </c>
      <c r="AZ10" s="99">
        <v>3</v>
      </c>
      <c r="BA10" s="93">
        <v>0</v>
      </c>
      <c r="BB10" s="91">
        <v>0</v>
      </c>
      <c r="BC10" s="96">
        <v>0</v>
      </c>
      <c r="BD10" s="92">
        <v>0</v>
      </c>
      <c r="BE10" s="100">
        <v>0</v>
      </c>
      <c r="BF10" s="90">
        <v>3.0032085561497324</v>
      </c>
      <c r="BG10" s="91">
        <v>3</v>
      </c>
      <c r="BH10" s="96">
        <v>0</v>
      </c>
      <c r="BI10" s="92">
        <v>3.2085561497323667E-3</v>
      </c>
      <c r="BJ10" s="100">
        <v>3</v>
      </c>
    </row>
    <row r="11" spans="1:62" ht="13" x14ac:dyDescent="0.2">
      <c r="A11" s="8" t="s">
        <v>6</v>
      </c>
      <c r="B11" s="216"/>
      <c r="C11" s="93">
        <v>0</v>
      </c>
      <c r="D11" s="52">
        <v>0</v>
      </c>
      <c r="E11" s="52">
        <v>0</v>
      </c>
      <c r="F11" s="92">
        <v>0</v>
      </c>
      <c r="G11" s="187">
        <v>0</v>
      </c>
      <c r="H11" s="93">
        <v>0</v>
      </c>
      <c r="I11" s="52">
        <v>0</v>
      </c>
      <c r="J11" s="52">
        <v>0</v>
      </c>
      <c r="K11" s="92">
        <v>0</v>
      </c>
      <c r="L11" s="187">
        <v>0</v>
      </c>
      <c r="M11" s="93">
        <v>0</v>
      </c>
      <c r="N11" s="52">
        <v>0</v>
      </c>
      <c r="O11" s="52">
        <v>0</v>
      </c>
      <c r="P11" s="48">
        <v>0</v>
      </c>
      <c r="Q11" s="183">
        <v>0</v>
      </c>
      <c r="R11" s="90">
        <v>0</v>
      </c>
      <c r="S11" s="52">
        <v>0</v>
      </c>
      <c r="T11" s="52">
        <v>0</v>
      </c>
      <c r="U11" s="48">
        <v>0</v>
      </c>
      <c r="V11" s="38">
        <v>0</v>
      </c>
      <c r="W11" s="93">
        <v>0</v>
      </c>
      <c r="X11" s="52">
        <v>0</v>
      </c>
      <c r="Y11" s="52">
        <v>0</v>
      </c>
      <c r="Z11" s="53">
        <v>0</v>
      </c>
      <c r="AA11" s="189">
        <v>0</v>
      </c>
      <c r="AB11" s="93">
        <v>0</v>
      </c>
      <c r="AC11" s="52">
        <v>0</v>
      </c>
      <c r="AD11" s="52">
        <v>0</v>
      </c>
      <c r="AE11" s="97">
        <v>0</v>
      </c>
      <c r="AF11" s="98">
        <v>0</v>
      </c>
      <c r="AG11" s="90">
        <v>0</v>
      </c>
      <c r="AH11" s="52">
        <v>0</v>
      </c>
      <c r="AI11" s="52">
        <v>0</v>
      </c>
      <c r="AJ11" s="48">
        <v>0</v>
      </c>
      <c r="AK11" s="49">
        <v>0</v>
      </c>
      <c r="AL11" s="90">
        <v>40</v>
      </c>
      <c r="AM11" s="52">
        <v>40</v>
      </c>
      <c r="AN11" s="52">
        <v>0</v>
      </c>
      <c r="AO11" s="48">
        <v>0</v>
      </c>
      <c r="AP11" s="236">
        <v>40</v>
      </c>
      <c r="AQ11" s="90">
        <v>20</v>
      </c>
      <c r="AR11" s="52">
        <v>20</v>
      </c>
      <c r="AS11" s="52">
        <v>0</v>
      </c>
      <c r="AT11" s="48">
        <v>0</v>
      </c>
      <c r="AU11" s="38">
        <v>20</v>
      </c>
      <c r="AV11" s="191">
        <v>2.5306930693069307</v>
      </c>
      <c r="AW11" s="52">
        <v>3</v>
      </c>
      <c r="AX11" s="52">
        <v>0</v>
      </c>
      <c r="AY11" s="48">
        <v>-0.46930693069306928</v>
      </c>
      <c r="AZ11" s="42">
        <v>3</v>
      </c>
      <c r="BA11" s="93">
        <v>0</v>
      </c>
      <c r="BB11" s="47">
        <v>0</v>
      </c>
      <c r="BC11" s="52">
        <v>0</v>
      </c>
      <c r="BD11" s="48">
        <v>0</v>
      </c>
      <c r="BE11" s="38">
        <v>0</v>
      </c>
      <c r="BF11" s="90">
        <v>3.0032085561497324</v>
      </c>
      <c r="BG11" s="47">
        <v>3</v>
      </c>
      <c r="BH11" s="52">
        <v>0</v>
      </c>
      <c r="BI11" s="92">
        <v>3.2085561497323667E-3</v>
      </c>
      <c r="BJ11" s="38">
        <v>3</v>
      </c>
    </row>
    <row r="12" spans="1:62" ht="13" x14ac:dyDescent="0.2">
      <c r="A12" s="8" t="s">
        <v>7</v>
      </c>
      <c r="B12" s="216"/>
      <c r="C12" s="93">
        <v>0</v>
      </c>
      <c r="D12" s="52">
        <v>0</v>
      </c>
      <c r="E12" s="52">
        <v>0</v>
      </c>
      <c r="F12" s="92">
        <v>0</v>
      </c>
      <c r="G12" s="187">
        <v>0</v>
      </c>
      <c r="H12" s="93">
        <v>0</v>
      </c>
      <c r="I12" s="52">
        <v>0</v>
      </c>
      <c r="J12" s="52">
        <v>0</v>
      </c>
      <c r="K12" s="92">
        <v>0</v>
      </c>
      <c r="L12" s="187">
        <v>0</v>
      </c>
      <c r="M12" s="93">
        <v>0</v>
      </c>
      <c r="N12" s="52">
        <v>0</v>
      </c>
      <c r="O12" s="52">
        <v>0</v>
      </c>
      <c r="P12" s="48">
        <v>0</v>
      </c>
      <c r="Q12" s="183">
        <v>0</v>
      </c>
      <c r="R12" s="90">
        <v>0</v>
      </c>
      <c r="S12" s="52">
        <v>0</v>
      </c>
      <c r="T12" s="52">
        <v>0</v>
      </c>
      <c r="U12" s="48">
        <v>0</v>
      </c>
      <c r="V12" s="38">
        <v>0</v>
      </c>
      <c r="W12" s="93">
        <v>0</v>
      </c>
      <c r="X12" s="52">
        <v>0</v>
      </c>
      <c r="Y12" s="52">
        <v>0</v>
      </c>
      <c r="Z12" s="53">
        <v>0</v>
      </c>
      <c r="AA12" s="189">
        <v>0</v>
      </c>
      <c r="AB12" s="93">
        <v>0</v>
      </c>
      <c r="AC12" s="52">
        <v>0</v>
      </c>
      <c r="AD12" s="52">
        <v>0</v>
      </c>
      <c r="AE12" s="97">
        <v>0</v>
      </c>
      <c r="AF12" s="98">
        <v>0</v>
      </c>
      <c r="AG12" s="90">
        <v>0</v>
      </c>
      <c r="AH12" s="52">
        <v>0</v>
      </c>
      <c r="AI12" s="52">
        <v>0</v>
      </c>
      <c r="AJ12" s="48">
        <v>0</v>
      </c>
      <c r="AK12" s="49">
        <v>0</v>
      </c>
      <c r="AL12" s="90">
        <v>70</v>
      </c>
      <c r="AM12" s="52">
        <v>70</v>
      </c>
      <c r="AN12" s="52">
        <v>0</v>
      </c>
      <c r="AO12" s="48">
        <v>0</v>
      </c>
      <c r="AP12" s="236">
        <v>70</v>
      </c>
      <c r="AQ12" s="90">
        <v>40</v>
      </c>
      <c r="AR12" s="52">
        <v>40</v>
      </c>
      <c r="AS12" s="52">
        <v>0</v>
      </c>
      <c r="AT12" s="48">
        <v>0</v>
      </c>
      <c r="AU12" s="38">
        <v>40</v>
      </c>
      <c r="AV12" s="191">
        <v>5.9049504950495058</v>
      </c>
      <c r="AW12" s="52">
        <v>6</v>
      </c>
      <c r="AX12" s="52">
        <v>0</v>
      </c>
      <c r="AY12" s="48">
        <v>-9.5049504950494246E-2</v>
      </c>
      <c r="AZ12" s="42">
        <v>6</v>
      </c>
      <c r="BA12" s="93">
        <v>0</v>
      </c>
      <c r="BB12" s="47">
        <v>0</v>
      </c>
      <c r="BC12" s="52">
        <v>0</v>
      </c>
      <c r="BD12" s="48">
        <v>0</v>
      </c>
      <c r="BE12" s="38">
        <v>0</v>
      </c>
      <c r="BF12" s="90">
        <v>5.8524064171122996</v>
      </c>
      <c r="BG12" s="47">
        <v>6</v>
      </c>
      <c r="BH12" s="52">
        <v>0</v>
      </c>
      <c r="BI12" s="92">
        <v>-0.14759358288770041</v>
      </c>
      <c r="BJ12" s="38">
        <v>6</v>
      </c>
    </row>
    <row r="13" spans="1:62" ht="13" x14ac:dyDescent="0.2">
      <c r="A13" s="8" t="s">
        <v>8</v>
      </c>
      <c r="B13" s="216"/>
      <c r="C13" s="93">
        <v>0</v>
      </c>
      <c r="D13" s="52">
        <v>0</v>
      </c>
      <c r="E13" s="52">
        <v>0</v>
      </c>
      <c r="F13" s="92">
        <v>0</v>
      </c>
      <c r="G13" s="187">
        <v>0</v>
      </c>
      <c r="H13" s="93">
        <v>0</v>
      </c>
      <c r="I13" s="52">
        <v>0</v>
      </c>
      <c r="J13" s="52">
        <v>0</v>
      </c>
      <c r="K13" s="92">
        <v>0</v>
      </c>
      <c r="L13" s="187">
        <v>0</v>
      </c>
      <c r="M13" s="93">
        <v>0</v>
      </c>
      <c r="N13" s="52">
        <v>0</v>
      </c>
      <c r="O13" s="52">
        <v>0</v>
      </c>
      <c r="P13" s="48">
        <v>0</v>
      </c>
      <c r="Q13" s="183">
        <v>0</v>
      </c>
      <c r="R13" s="90">
        <v>0</v>
      </c>
      <c r="S13" s="52">
        <v>0</v>
      </c>
      <c r="T13" s="52">
        <v>0</v>
      </c>
      <c r="U13" s="48">
        <v>0</v>
      </c>
      <c r="V13" s="38">
        <v>0</v>
      </c>
      <c r="W13" s="93">
        <v>0</v>
      </c>
      <c r="X13" s="52">
        <v>0</v>
      </c>
      <c r="Y13" s="52">
        <v>0</v>
      </c>
      <c r="Z13" s="53">
        <v>0</v>
      </c>
      <c r="AA13" s="189">
        <v>0</v>
      </c>
      <c r="AB13" s="93">
        <v>0</v>
      </c>
      <c r="AC13" s="52">
        <v>0</v>
      </c>
      <c r="AD13" s="52">
        <v>0</v>
      </c>
      <c r="AE13" s="97">
        <v>0</v>
      </c>
      <c r="AF13" s="98">
        <v>0</v>
      </c>
      <c r="AG13" s="90">
        <v>0</v>
      </c>
      <c r="AH13" s="52">
        <v>0</v>
      </c>
      <c r="AI13" s="52">
        <v>0</v>
      </c>
      <c r="AJ13" s="48">
        <v>0</v>
      </c>
      <c r="AK13" s="49">
        <v>0</v>
      </c>
      <c r="AL13" s="90">
        <v>40</v>
      </c>
      <c r="AM13" s="52">
        <v>40</v>
      </c>
      <c r="AN13" s="52">
        <v>0</v>
      </c>
      <c r="AO13" s="48">
        <v>0</v>
      </c>
      <c r="AP13" s="236">
        <v>40</v>
      </c>
      <c r="AQ13" s="90">
        <v>20</v>
      </c>
      <c r="AR13" s="52">
        <v>20</v>
      </c>
      <c r="AS13" s="52">
        <v>0</v>
      </c>
      <c r="AT13" s="48">
        <v>0</v>
      </c>
      <c r="AU13" s="38">
        <v>20</v>
      </c>
      <c r="AV13" s="191">
        <v>4.217821782178218</v>
      </c>
      <c r="AW13" s="52">
        <v>4</v>
      </c>
      <c r="AX13" s="52">
        <v>0</v>
      </c>
      <c r="AY13" s="48">
        <v>0.21782178217821802</v>
      </c>
      <c r="AZ13" s="42">
        <v>4</v>
      </c>
      <c r="BA13" s="93">
        <v>0</v>
      </c>
      <c r="BB13" s="47">
        <v>0</v>
      </c>
      <c r="BC13" s="52">
        <v>0</v>
      </c>
      <c r="BD13" s="48">
        <v>0</v>
      </c>
      <c r="BE13" s="38">
        <v>0</v>
      </c>
      <c r="BF13" s="90">
        <v>3.0032085561497324</v>
      </c>
      <c r="BG13" s="47">
        <v>3</v>
      </c>
      <c r="BH13" s="52">
        <v>0</v>
      </c>
      <c r="BI13" s="92">
        <v>3.2085561497323667E-3</v>
      </c>
      <c r="BJ13" s="38">
        <v>3</v>
      </c>
    </row>
    <row r="14" spans="1:62" ht="13" x14ac:dyDescent="0.2">
      <c r="A14" s="8" t="s">
        <v>9</v>
      </c>
      <c r="B14" s="216"/>
      <c r="C14" s="93">
        <v>0</v>
      </c>
      <c r="D14" s="52">
        <v>0</v>
      </c>
      <c r="E14" s="52">
        <v>0</v>
      </c>
      <c r="F14" s="92">
        <v>0</v>
      </c>
      <c r="G14" s="187">
        <v>0</v>
      </c>
      <c r="H14" s="93">
        <v>0</v>
      </c>
      <c r="I14" s="52">
        <v>0</v>
      </c>
      <c r="J14" s="52">
        <v>0</v>
      </c>
      <c r="K14" s="92">
        <v>0</v>
      </c>
      <c r="L14" s="187">
        <v>0</v>
      </c>
      <c r="M14" s="93">
        <v>0</v>
      </c>
      <c r="N14" s="52">
        <v>0</v>
      </c>
      <c r="O14" s="52">
        <v>0</v>
      </c>
      <c r="P14" s="48">
        <v>0</v>
      </c>
      <c r="Q14" s="183">
        <v>0</v>
      </c>
      <c r="R14" s="90">
        <v>0</v>
      </c>
      <c r="S14" s="52">
        <v>0</v>
      </c>
      <c r="T14" s="52">
        <v>0</v>
      </c>
      <c r="U14" s="48">
        <v>0</v>
      </c>
      <c r="V14" s="38">
        <v>0</v>
      </c>
      <c r="W14" s="93">
        <v>0</v>
      </c>
      <c r="X14" s="52">
        <v>0</v>
      </c>
      <c r="Y14" s="52">
        <v>0</v>
      </c>
      <c r="Z14" s="53">
        <v>0</v>
      </c>
      <c r="AA14" s="189">
        <v>0</v>
      </c>
      <c r="AB14" s="93">
        <v>0</v>
      </c>
      <c r="AC14" s="52">
        <v>0</v>
      </c>
      <c r="AD14" s="52">
        <v>0</v>
      </c>
      <c r="AE14" s="97">
        <v>0</v>
      </c>
      <c r="AF14" s="98">
        <v>0</v>
      </c>
      <c r="AG14" s="90">
        <v>0</v>
      </c>
      <c r="AH14" s="52">
        <v>0</v>
      </c>
      <c r="AI14" s="52">
        <v>0</v>
      </c>
      <c r="AJ14" s="48">
        <v>0</v>
      </c>
      <c r="AK14" s="49">
        <v>0</v>
      </c>
      <c r="AL14" s="90">
        <v>70</v>
      </c>
      <c r="AM14" s="52">
        <v>70</v>
      </c>
      <c r="AN14" s="52">
        <v>0</v>
      </c>
      <c r="AO14" s="48">
        <v>0</v>
      </c>
      <c r="AP14" s="236">
        <v>70</v>
      </c>
      <c r="AQ14" s="90">
        <v>40</v>
      </c>
      <c r="AR14" s="52">
        <v>40</v>
      </c>
      <c r="AS14" s="52">
        <v>0</v>
      </c>
      <c r="AT14" s="48">
        <v>0</v>
      </c>
      <c r="AU14" s="38">
        <v>40</v>
      </c>
      <c r="AV14" s="191">
        <v>5.9049504950495058</v>
      </c>
      <c r="AW14" s="52">
        <v>6</v>
      </c>
      <c r="AX14" s="52">
        <v>0</v>
      </c>
      <c r="AY14" s="48">
        <v>-9.5049504950494246E-2</v>
      </c>
      <c r="AZ14" s="42">
        <v>6</v>
      </c>
      <c r="BA14" s="93">
        <v>0</v>
      </c>
      <c r="BB14" s="47">
        <v>0</v>
      </c>
      <c r="BC14" s="52">
        <v>0</v>
      </c>
      <c r="BD14" s="48">
        <v>0</v>
      </c>
      <c r="BE14" s="38">
        <v>0</v>
      </c>
      <c r="BF14" s="90">
        <v>5.8524064171122996</v>
      </c>
      <c r="BG14" s="47">
        <v>3</v>
      </c>
      <c r="BH14" s="52">
        <v>0</v>
      </c>
      <c r="BI14" s="92">
        <v>2.8524064171122996</v>
      </c>
      <c r="BJ14" s="38">
        <v>3</v>
      </c>
    </row>
    <row r="15" spans="1:62" ht="13" x14ac:dyDescent="0.2">
      <c r="A15" s="8" t="s">
        <v>10</v>
      </c>
      <c r="B15" s="216"/>
      <c r="C15" s="93">
        <v>0</v>
      </c>
      <c r="D15" s="52">
        <v>0</v>
      </c>
      <c r="E15" s="52">
        <v>0</v>
      </c>
      <c r="F15" s="92">
        <v>0</v>
      </c>
      <c r="G15" s="187">
        <v>0</v>
      </c>
      <c r="H15" s="93">
        <v>0</v>
      </c>
      <c r="I15" s="52">
        <v>0</v>
      </c>
      <c r="J15" s="52">
        <v>0</v>
      </c>
      <c r="K15" s="92">
        <v>0</v>
      </c>
      <c r="L15" s="187">
        <v>0</v>
      </c>
      <c r="M15" s="93">
        <v>0</v>
      </c>
      <c r="N15" s="52">
        <v>0</v>
      </c>
      <c r="O15" s="52">
        <v>0</v>
      </c>
      <c r="P15" s="48">
        <v>0</v>
      </c>
      <c r="Q15" s="183">
        <v>0</v>
      </c>
      <c r="R15" s="90">
        <v>0</v>
      </c>
      <c r="S15" s="52">
        <v>0</v>
      </c>
      <c r="T15" s="52">
        <v>0</v>
      </c>
      <c r="U15" s="48">
        <v>0</v>
      </c>
      <c r="V15" s="38">
        <v>0</v>
      </c>
      <c r="W15" s="93">
        <v>0</v>
      </c>
      <c r="X15" s="52">
        <v>0</v>
      </c>
      <c r="Y15" s="52">
        <v>0</v>
      </c>
      <c r="Z15" s="53">
        <v>0</v>
      </c>
      <c r="AA15" s="189">
        <v>0</v>
      </c>
      <c r="AB15" s="93">
        <v>0</v>
      </c>
      <c r="AC15" s="52">
        <v>0</v>
      </c>
      <c r="AD15" s="52">
        <v>0</v>
      </c>
      <c r="AE15" s="97">
        <v>0</v>
      </c>
      <c r="AF15" s="98">
        <v>0</v>
      </c>
      <c r="AG15" s="90">
        <v>0</v>
      </c>
      <c r="AH15" s="52">
        <v>0</v>
      </c>
      <c r="AI15" s="52">
        <v>0</v>
      </c>
      <c r="AJ15" s="48">
        <v>0</v>
      </c>
      <c r="AK15" s="49">
        <v>0</v>
      </c>
      <c r="AL15" s="90">
        <v>70</v>
      </c>
      <c r="AM15" s="52">
        <v>70</v>
      </c>
      <c r="AN15" s="52">
        <v>0</v>
      </c>
      <c r="AO15" s="48">
        <v>0</v>
      </c>
      <c r="AP15" s="236">
        <v>70</v>
      </c>
      <c r="AQ15" s="90">
        <v>40</v>
      </c>
      <c r="AR15" s="52">
        <v>40</v>
      </c>
      <c r="AS15" s="52">
        <v>0</v>
      </c>
      <c r="AT15" s="48">
        <v>0</v>
      </c>
      <c r="AU15" s="38">
        <v>40</v>
      </c>
      <c r="AV15" s="191">
        <v>5.9049504950495058</v>
      </c>
      <c r="AW15" s="52">
        <v>6</v>
      </c>
      <c r="AX15" s="52">
        <v>0</v>
      </c>
      <c r="AY15" s="48">
        <v>-9.5049504950494246E-2</v>
      </c>
      <c r="AZ15" s="42">
        <v>6</v>
      </c>
      <c r="BA15" s="93">
        <v>0</v>
      </c>
      <c r="BB15" s="47">
        <v>0</v>
      </c>
      <c r="BC15" s="52">
        <v>0</v>
      </c>
      <c r="BD15" s="48">
        <v>0</v>
      </c>
      <c r="BE15" s="38">
        <v>0</v>
      </c>
      <c r="BF15" s="90">
        <v>5.8524064171122996</v>
      </c>
      <c r="BG15" s="47">
        <v>6</v>
      </c>
      <c r="BH15" s="52">
        <v>0</v>
      </c>
      <c r="BI15" s="92">
        <v>-0.14759358288770041</v>
      </c>
      <c r="BJ15" s="38">
        <v>6</v>
      </c>
    </row>
    <row r="16" spans="1:62" ht="13" x14ac:dyDescent="0.2">
      <c r="A16" s="8" t="s">
        <v>11</v>
      </c>
      <c r="B16" s="216"/>
      <c r="C16" s="93">
        <v>0</v>
      </c>
      <c r="D16" s="52">
        <v>0</v>
      </c>
      <c r="E16" s="52">
        <v>0</v>
      </c>
      <c r="F16" s="92">
        <v>0</v>
      </c>
      <c r="G16" s="187">
        <v>0</v>
      </c>
      <c r="H16" s="93">
        <v>0</v>
      </c>
      <c r="I16" s="52">
        <v>0</v>
      </c>
      <c r="J16" s="52">
        <v>0</v>
      </c>
      <c r="K16" s="92">
        <v>0</v>
      </c>
      <c r="L16" s="187">
        <v>0</v>
      </c>
      <c r="M16" s="93">
        <v>0</v>
      </c>
      <c r="N16" s="52">
        <v>0</v>
      </c>
      <c r="O16" s="52">
        <v>0</v>
      </c>
      <c r="P16" s="48">
        <v>0</v>
      </c>
      <c r="Q16" s="183">
        <v>0</v>
      </c>
      <c r="R16" s="90">
        <v>0</v>
      </c>
      <c r="S16" s="52">
        <v>0</v>
      </c>
      <c r="T16" s="52">
        <v>0</v>
      </c>
      <c r="U16" s="48">
        <v>0</v>
      </c>
      <c r="V16" s="38">
        <v>0</v>
      </c>
      <c r="W16" s="93">
        <v>0</v>
      </c>
      <c r="X16" s="52">
        <v>0</v>
      </c>
      <c r="Y16" s="52">
        <v>0</v>
      </c>
      <c r="Z16" s="53">
        <v>0</v>
      </c>
      <c r="AA16" s="189">
        <v>0</v>
      </c>
      <c r="AB16" s="93">
        <v>0</v>
      </c>
      <c r="AC16" s="52">
        <v>0</v>
      </c>
      <c r="AD16" s="52">
        <v>0</v>
      </c>
      <c r="AE16" s="97">
        <v>0</v>
      </c>
      <c r="AF16" s="98">
        <v>0</v>
      </c>
      <c r="AG16" s="90">
        <v>0</v>
      </c>
      <c r="AH16" s="52">
        <v>0</v>
      </c>
      <c r="AI16" s="52">
        <v>0</v>
      </c>
      <c r="AJ16" s="48">
        <v>0</v>
      </c>
      <c r="AK16" s="49">
        <v>0</v>
      </c>
      <c r="AL16" s="90">
        <v>70</v>
      </c>
      <c r="AM16" s="52">
        <v>70</v>
      </c>
      <c r="AN16" s="52">
        <v>0</v>
      </c>
      <c r="AO16" s="48">
        <v>0</v>
      </c>
      <c r="AP16" s="236">
        <v>70</v>
      </c>
      <c r="AQ16" s="90">
        <v>40</v>
      </c>
      <c r="AR16" s="52">
        <v>40</v>
      </c>
      <c r="AS16" s="52">
        <v>0</v>
      </c>
      <c r="AT16" s="48">
        <v>0</v>
      </c>
      <c r="AU16" s="38">
        <v>40</v>
      </c>
      <c r="AV16" s="191">
        <v>5.9049504950495058</v>
      </c>
      <c r="AW16" s="52">
        <v>6</v>
      </c>
      <c r="AX16" s="52">
        <v>0</v>
      </c>
      <c r="AY16" s="48">
        <v>-9.5049504950494246E-2</v>
      </c>
      <c r="AZ16" s="42">
        <v>6</v>
      </c>
      <c r="BA16" s="93">
        <v>0</v>
      </c>
      <c r="BB16" s="47">
        <v>0</v>
      </c>
      <c r="BC16" s="52">
        <v>0</v>
      </c>
      <c r="BD16" s="48">
        <v>0</v>
      </c>
      <c r="BE16" s="38">
        <v>0</v>
      </c>
      <c r="BF16" s="90">
        <v>5.8524064171122996</v>
      </c>
      <c r="BG16" s="47">
        <v>6</v>
      </c>
      <c r="BH16" s="52">
        <v>0</v>
      </c>
      <c r="BI16" s="92">
        <v>-0.14759358288770041</v>
      </c>
      <c r="BJ16" s="38">
        <v>6</v>
      </c>
    </row>
    <row r="17" spans="1:62" ht="13" x14ac:dyDescent="0.2">
      <c r="A17" s="8" t="s">
        <v>12</v>
      </c>
      <c r="B17" s="216"/>
      <c r="C17" s="93">
        <v>0</v>
      </c>
      <c r="D17" s="52">
        <v>0</v>
      </c>
      <c r="E17" s="52">
        <v>0</v>
      </c>
      <c r="F17" s="92">
        <v>0</v>
      </c>
      <c r="G17" s="187">
        <v>0</v>
      </c>
      <c r="H17" s="93">
        <v>0</v>
      </c>
      <c r="I17" s="52">
        <v>0</v>
      </c>
      <c r="J17" s="52">
        <v>0</v>
      </c>
      <c r="K17" s="92">
        <v>0</v>
      </c>
      <c r="L17" s="187">
        <v>0</v>
      </c>
      <c r="M17" s="93">
        <v>0</v>
      </c>
      <c r="N17" s="52">
        <v>0</v>
      </c>
      <c r="O17" s="52">
        <v>0</v>
      </c>
      <c r="P17" s="48">
        <v>0</v>
      </c>
      <c r="Q17" s="183">
        <v>0</v>
      </c>
      <c r="R17" s="90">
        <v>0</v>
      </c>
      <c r="S17" s="52">
        <v>0</v>
      </c>
      <c r="T17" s="52">
        <v>0</v>
      </c>
      <c r="U17" s="48">
        <v>0</v>
      </c>
      <c r="V17" s="38">
        <v>0</v>
      </c>
      <c r="W17" s="93">
        <v>0</v>
      </c>
      <c r="X17" s="52">
        <v>0</v>
      </c>
      <c r="Y17" s="52">
        <v>0</v>
      </c>
      <c r="Z17" s="53">
        <v>0</v>
      </c>
      <c r="AA17" s="189">
        <v>0</v>
      </c>
      <c r="AB17" s="93">
        <v>0</v>
      </c>
      <c r="AC17" s="52">
        <v>0</v>
      </c>
      <c r="AD17" s="52">
        <v>0</v>
      </c>
      <c r="AE17" s="97">
        <v>0</v>
      </c>
      <c r="AF17" s="98">
        <v>0</v>
      </c>
      <c r="AG17" s="90">
        <v>0</v>
      </c>
      <c r="AH17" s="52">
        <v>0</v>
      </c>
      <c r="AI17" s="52">
        <v>0</v>
      </c>
      <c r="AJ17" s="48">
        <v>0</v>
      </c>
      <c r="AK17" s="49">
        <v>0</v>
      </c>
      <c r="AL17" s="90">
        <v>40</v>
      </c>
      <c r="AM17" s="52">
        <v>40</v>
      </c>
      <c r="AN17" s="52">
        <v>0</v>
      </c>
      <c r="AO17" s="48">
        <v>0</v>
      </c>
      <c r="AP17" s="236">
        <v>40</v>
      </c>
      <c r="AQ17" s="90">
        <v>20</v>
      </c>
      <c r="AR17" s="52">
        <v>20</v>
      </c>
      <c r="AS17" s="52">
        <v>0</v>
      </c>
      <c r="AT17" s="48">
        <v>0</v>
      </c>
      <c r="AU17" s="38">
        <v>20</v>
      </c>
      <c r="AV17" s="191">
        <v>3.3742574257425746</v>
      </c>
      <c r="AW17" s="52">
        <v>3</v>
      </c>
      <c r="AX17" s="52">
        <v>0</v>
      </c>
      <c r="AY17" s="48">
        <v>0.37425742574257459</v>
      </c>
      <c r="AZ17" s="42">
        <v>3</v>
      </c>
      <c r="BA17" s="93">
        <v>0</v>
      </c>
      <c r="BB17" s="47">
        <v>0</v>
      </c>
      <c r="BC17" s="52">
        <v>0</v>
      </c>
      <c r="BD17" s="48">
        <v>0</v>
      </c>
      <c r="BE17" s="38">
        <v>0</v>
      </c>
      <c r="BF17" s="90">
        <v>10</v>
      </c>
      <c r="BG17" s="47">
        <v>10</v>
      </c>
      <c r="BH17" s="52">
        <v>0</v>
      </c>
      <c r="BI17" s="92">
        <v>0</v>
      </c>
      <c r="BJ17" s="38">
        <v>10</v>
      </c>
    </row>
    <row r="18" spans="1:62" ht="13" x14ac:dyDescent="0.2">
      <c r="A18" s="8" t="s">
        <v>29</v>
      </c>
      <c r="B18" s="216"/>
      <c r="C18" s="93">
        <v>0</v>
      </c>
      <c r="D18" s="52">
        <v>0</v>
      </c>
      <c r="E18" s="52">
        <v>0</v>
      </c>
      <c r="F18" s="92">
        <v>0</v>
      </c>
      <c r="G18" s="187">
        <v>0</v>
      </c>
      <c r="H18" s="93">
        <v>0</v>
      </c>
      <c r="I18" s="52">
        <v>0</v>
      </c>
      <c r="J18" s="52">
        <v>0</v>
      </c>
      <c r="K18" s="92">
        <v>0</v>
      </c>
      <c r="L18" s="187">
        <v>0</v>
      </c>
      <c r="M18" s="93">
        <v>0</v>
      </c>
      <c r="N18" s="52">
        <v>0</v>
      </c>
      <c r="O18" s="52">
        <v>0</v>
      </c>
      <c r="P18" s="48">
        <v>0</v>
      </c>
      <c r="Q18" s="183">
        <v>0</v>
      </c>
      <c r="R18" s="90">
        <v>0</v>
      </c>
      <c r="S18" s="52">
        <v>0</v>
      </c>
      <c r="T18" s="52">
        <v>0</v>
      </c>
      <c r="U18" s="48">
        <v>0</v>
      </c>
      <c r="V18" s="38">
        <v>0</v>
      </c>
      <c r="W18" s="93">
        <v>0</v>
      </c>
      <c r="X18" s="52">
        <v>0</v>
      </c>
      <c r="Y18" s="52">
        <v>0</v>
      </c>
      <c r="Z18" s="53">
        <v>0</v>
      </c>
      <c r="AA18" s="189">
        <v>0</v>
      </c>
      <c r="AB18" s="93">
        <v>0</v>
      </c>
      <c r="AC18" s="52">
        <v>0</v>
      </c>
      <c r="AD18" s="52">
        <v>0</v>
      </c>
      <c r="AE18" s="97">
        <v>0</v>
      </c>
      <c r="AF18" s="98">
        <v>0</v>
      </c>
      <c r="AG18" s="90">
        <v>0</v>
      </c>
      <c r="AH18" s="52">
        <v>0</v>
      </c>
      <c r="AI18" s="52">
        <v>0</v>
      </c>
      <c r="AJ18" s="48">
        <v>0</v>
      </c>
      <c r="AK18" s="49">
        <v>0</v>
      </c>
      <c r="AL18" s="90">
        <v>100</v>
      </c>
      <c r="AM18" s="52">
        <v>100</v>
      </c>
      <c r="AN18" s="52">
        <v>0</v>
      </c>
      <c r="AO18" s="48">
        <v>0</v>
      </c>
      <c r="AP18" s="236">
        <v>100</v>
      </c>
      <c r="AQ18" s="90">
        <v>50</v>
      </c>
      <c r="AR18" s="52">
        <v>50</v>
      </c>
      <c r="AS18" s="52">
        <v>0</v>
      </c>
      <c r="AT18" s="48">
        <v>0</v>
      </c>
      <c r="AU18" s="38">
        <v>50</v>
      </c>
      <c r="AV18" s="191">
        <v>5.9049504950495058</v>
      </c>
      <c r="AW18" s="52">
        <v>6</v>
      </c>
      <c r="AX18" s="52">
        <v>0</v>
      </c>
      <c r="AY18" s="48">
        <v>-9.5049504950494246E-2</v>
      </c>
      <c r="AZ18" s="42">
        <v>6</v>
      </c>
      <c r="BA18" s="93">
        <v>0</v>
      </c>
      <c r="BB18" s="47">
        <v>0</v>
      </c>
      <c r="BC18" s="52">
        <v>0</v>
      </c>
      <c r="BD18" s="48">
        <v>0</v>
      </c>
      <c r="BE18" s="38">
        <v>0</v>
      </c>
      <c r="BF18" s="90">
        <v>0</v>
      </c>
      <c r="BG18" s="47">
        <v>0</v>
      </c>
      <c r="BH18" s="52">
        <v>0</v>
      </c>
      <c r="BI18" s="92">
        <v>0</v>
      </c>
      <c r="BJ18" s="38">
        <v>0</v>
      </c>
    </row>
    <row r="19" spans="1:62" ht="13" x14ac:dyDescent="0.2">
      <c r="A19" s="8" t="s">
        <v>30</v>
      </c>
      <c r="B19" s="216"/>
      <c r="C19" s="93">
        <v>0</v>
      </c>
      <c r="D19" s="52">
        <v>0</v>
      </c>
      <c r="E19" s="52">
        <v>0</v>
      </c>
      <c r="F19" s="92">
        <v>0</v>
      </c>
      <c r="G19" s="187">
        <v>0</v>
      </c>
      <c r="H19" s="93">
        <v>0</v>
      </c>
      <c r="I19" s="52">
        <v>0</v>
      </c>
      <c r="J19" s="52">
        <v>0</v>
      </c>
      <c r="K19" s="92">
        <v>0</v>
      </c>
      <c r="L19" s="187">
        <v>0</v>
      </c>
      <c r="M19" s="93">
        <v>0</v>
      </c>
      <c r="N19" s="52">
        <v>0</v>
      </c>
      <c r="O19" s="52">
        <v>0</v>
      </c>
      <c r="P19" s="48">
        <v>0</v>
      </c>
      <c r="Q19" s="183">
        <v>0</v>
      </c>
      <c r="R19" s="90">
        <v>0</v>
      </c>
      <c r="S19" s="52">
        <v>0</v>
      </c>
      <c r="T19" s="52">
        <v>0</v>
      </c>
      <c r="U19" s="48">
        <v>0</v>
      </c>
      <c r="V19" s="38">
        <v>0</v>
      </c>
      <c r="W19" s="93">
        <v>0</v>
      </c>
      <c r="X19" s="52">
        <v>0</v>
      </c>
      <c r="Y19" s="52">
        <v>0</v>
      </c>
      <c r="Z19" s="53">
        <v>0</v>
      </c>
      <c r="AA19" s="189">
        <v>0</v>
      </c>
      <c r="AB19" s="93">
        <v>0</v>
      </c>
      <c r="AC19" s="52">
        <v>0</v>
      </c>
      <c r="AD19" s="52">
        <v>0</v>
      </c>
      <c r="AE19" s="97">
        <v>0</v>
      </c>
      <c r="AF19" s="98">
        <v>0</v>
      </c>
      <c r="AG19" s="90">
        <v>0</v>
      </c>
      <c r="AH19" s="52">
        <v>0</v>
      </c>
      <c r="AI19" s="52">
        <v>0</v>
      </c>
      <c r="AJ19" s="48">
        <v>0</v>
      </c>
      <c r="AK19" s="49">
        <v>0</v>
      </c>
      <c r="AL19" s="90">
        <v>10</v>
      </c>
      <c r="AM19" s="52">
        <v>0</v>
      </c>
      <c r="AN19" s="52">
        <v>0</v>
      </c>
      <c r="AO19" s="48">
        <v>10</v>
      </c>
      <c r="AP19" s="236">
        <v>0</v>
      </c>
      <c r="AQ19" s="90">
        <v>8.3259911894273131</v>
      </c>
      <c r="AR19" s="52">
        <v>0</v>
      </c>
      <c r="AS19" s="52">
        <v>0</v>
      </c>
      <c r="AT19" s="48">
        <v>8.3259911894273131</v>
      </c>
      <c r="AU19" s="38">
        <v>0</v>
      </c>
      <c r="AV19" s="191">
        <v>0</v>
      </c>
      <c r="AW19" s="52">
        <v>0</v>
      </c>
      <c r="AX19" s="52">
        <v>0</v>
      </c>
      <c r="AY19" s="48">
        <v>0</v>
      </c>
      <c r="AZ19" s="42">
        <v>0</v>
      </c>
      <c r="BA19" s="93">
        <v>0</v>
      </c>
      <c r="BB19" s="47">
        <v>0</v>
      </c>
      <c r="BC19" s="52">
        <v>0</v>
      </c>
      <c r="BD19" s="48">
        <v>0</v>
      </c>
      <c r="BE19" s="38">
        <v>0</v>
      </c>
      <c r="BF19" s="90">
        <v>0</v>
      </c>
      <c r="BG19" s="47">
        <v>0</v>
      </c>
      <c r="BH19" s="52">
        <v>0</v>
      </c>
      <c r="BI19" s="92">
        <v>0</v>
      </c>
      <c r="BJ19" s="38">
        <v>0</v>
      </c>
    </row>
    <row r="20" spans="1:62" ht="13" x14ac:dyDescent="0.2">
      <c r="A20" s="8" t="s">
        <v>43</v>
      </c>
      <c r="B20" s="216"/>
      <c r="C20" s="93">
        <v>0</v>
      </c>
      <c r="D20" s="52">
        <v>0</v>
      </c>
      <c r="E20" s="52">
        <v>0</v>
      </c>
      <c r="F20" s="92">
        <v>0</v>
      </c>
      <c r="G20" s="187">
        <v>0</v>
      </c>
      <c r="H20" s="93">
        <v>0</v>
      </c>
      <c r="I20" s="52">
        <v>0</v>
      </c>
      <c r="J20" s="52">
        <v>0</v>
      </c>
      <c r="K20" s="92">
        <v>0</v>
      </c>
      <c r="L20" s="187">
        <v>0</v>
      </c>
      <c r="M20" s="93">
        <v>0</v>
      </c>
      <c r="N20" s="52">
        <v>0</v>
      </c>
      <c r="O20" s="52">
        <v>0</v>
      </c>
      <c r="P20" s="48">
        <v>0</v>
      </c>
      <c r="Q20" s="183">
        <v>0</v>
      </c>
      <c r="R20" s="90">
        <v>0</v>
      </c>
      <c r="S20" s="52">
        <v>0</v>
      </c>
      <c r="T20" s="52">
        <v>0</v>
      </c>
      <c r="U20" s="48">
        <v>0</v>
      </c>
      <c r="V20" s="38">
        <v>0</v>
      </c>
      <c r="W20" s="93">
        <v>0</v>
      </c>
      <c r="X20" s="52">
        <v>0</v>
      </c>
      <c r="Y20" s="52">
        <v>0</v>
      </c>
      <c r="Z20" s="53">
        <v>0</v>
      </c>
      <c r="AA20" s="189">
        <v>0</v>
      </c>
      <c r="AB20" s="93">
        <v>0</v>
      </c>
      <c r="AC20" s="52">
        <v>0</v>
      </c>
      <c r="AD20" s="52">
        <v>0</v>
      </c>
      <c r="AE20" s="97">
        <v>0</v>
      </c>
      <c r="AF20" s="98">
        <v>0</v>
      </c>
      <c r="AG20" s="90">
        <v>0</v>
      </c>
      <c r="AH20" s="52">
        <v>0</v>
      </c>
      <c r="AI20" s="52">
        <v>0</v>
      </c>
      <c r="AJ20" s="48">
        <v>0</v>
      </c>
      <c r="AK20" s="49">
        <v>0</v>
      </c>
      <c r="AL20" s="90">
        <v>0</v>
      </c>
      <c r="AM20" s="52">
        <v>0</v>
      </c>
      <c r="AN20" s="52">
        <v>0</v>
      </c>
      <c r="AO20" s="48">
        <v>0</v>
      </c>
      <c r="AP20" s="236">
        <v>0</v>
      </c>
      <c r="AQ20" s="90">
        <v>0</v>
      </c>
      <c r="AR20" s="52">
        <v>0</v>
      </c>
      <c r="AS20" s="52">
        <v>0</v>
      </c>
      <c r="AT20" s="48">
        <v>0</v>
      </c>
      <c r="AU20" s="38">
        <v>0</v>
      </c>
      <c r="AV20" s="191">
        <v>0</v>
      </c>
      <c r="AW20" s="52">
        <v>0</v>
      </c>
      <c r="AX20" s="52">
        <v>0</v>
      </c>
      <c r="AY20" s="48">
        <v>0</v>
      </c>
      <c r="AZ20" s="42">
        <v>0</v>
      </c>
      <c r="BA20" s="93">
        <v>0</v>
      </c>
      <c r="BB20" s="47">
        <v>0</v>
      </c>
      <c r="BC20" s="52">
        <v>0</v>
      </c>
      <c r="BD20" s="48">
        <v>0</v>
      </c>
      <c r="BE20" s="38">
        <v>0</v>
      </c>
      <c r="BF20" s="90">
        <v>0</v>
      </c>
      <c r="BG20" s="47">
        <v>0</v>
      </c>
      <c r="BH20" s="52">
        <v>0</v>
      </c>
      <c r="BI20" s="92">
        <v>0</v>
      </c>
      <c r="BJ20" s="38">
        <v>0</v>
      </c>
    </row>
    <row r="21" spans="1:62" ht="13" x14ac:dyDescent="0.2">
      <c r="A21" s="239" t="s">
        <v>13</v>
      </c>
      <c r="B21" s="216"/>
      <c r="C21" s="93">
        <v>0</v>
      </c>
      <c r="D21" s="52">
        <v>0</v>
      </c>
      <c r="E21" s="52">
        <v>0</v>
      </c>
      <c r="F21" s="92">
        <v>0</v>
      </c>
      <c r="G21" s="187">
        <v>0</v>
      </c>
      <c r="H21" s="93">
        <v>0</v>
      </c>
      <c r="I21" s="52">
        <v>0</v>
      </c>
      <c r="J21" s="52">
        <v>0</v>
      </c>
      <c r="K21" s="92">
        <v>0</v>
      </c>
      <c r="L21" s="187">
        <v>0</v>
      </c>
      <c r="M21" s="93">
        <v>0</v>
      </c>
      <c r="N21" s="52">
        <v>0</v>
      </c>
      <c r="O21" s="52">
        <v>0</v>
      </c>
      <c r="P21" s="48">
        <v>0</v>
      </c>
      <c r="Q21" s="183">
        <v>0</v>
      </c>
      <c r="R21" s="90">
        <v>0</v>
      </c>
      <c r="S21" s="52">
        <v>0</v>
      </c>
      <c r="T21" s="52">
        <v>0</v>
      </c>
      <c r="U21" s="48">
        <v>0</v>
      </c>
      <c r="V21" s="38">
        <v>0</v>
      </c>
      <c r="W21" s="93">
        <v>0</v>
      </c>
      <c r="X21" s="52">
        <v>0</v>
      </c>
      <c r="Y21" s="52">
        <v>0</v>
      </c>
      <c r="Z21" s="53">
        <v>0</v>
      </c>
      <c r="AA21" s="189">
        <v>0</v>
      </c>
      <c r="AB21" s="93">
        <v>0</v>
      </c>
      <c r="AC21" s="52">
        <v>0</v>
      </c>
      <c r="AD21" s="52">
        <v>0</v>
      </c>
      <c r="AE21" s="97">
        <v>0</v>
      </c>
      <c r="AF21" s="98">
        <v>0</v>
      </c>
      <c r="AG21" s="90">
        <v>2</v>
      </c>
      <c r="AH21" s="52">
        <v>2</v>
      </c>
      <c r="AI21" s="52">
        <v>0</v>
      </c>
      <c r="AJ21" s="48">
        <v>0</v>
      </c>
      <c r="AK21" s="49">
        <v>2</v>
      </c>
      <c r="AL21" s="90">
        <v>260</v>
      </c>
      <c r="AM21" s="52">
        <v>260</v>
      </c>
      <c r="AN21" s="52">
        <v>0</v>
      </c>
      <c r="AO21" s="48">
        <v>0</v>
      </c>
      <c r="AP21" s="236">
        <v>260</v>
      </c>
      <c r="AQ21" s="90">
        <v>85</v>
      </c>
      <c r="AR21" s="52">
        <v>85</v>
      </c>
      <c r="AS21" s="52">
        <v>0</v>
      </c>
      <c r="AT21" s="48">
        <v>0</v>
      </c>
      <c r="AU21" s="38">
        <v>85</v>
      </c>
      <c r="AV21" s="191">
        <v>21.089108910891088</v>
      </c>
      <c r="AW21" s="52">
        <v>21</v>
      </c>
      <c r="AX21" s="52">
        <v>0</v>
      </c>
      <c r="AY21" s="48">
        <v>8.91089108910883E-2</v>
      </c>
      <c r="AZ21" s="42">
        <v>21</v>
      </c>
      <c r="BA21" s="93">
        <v>0</v>
      </c>
      <c r="BB21" s="47">
        <v>0</v>
      </c>
      <c r="BC21" s="52">
        <v>0</v>
      </c>
      <c r="BD21" s="48">
        <v>0</v>
      </c>
      <c r="BE21" s="38">
        <v>0</v>
      </c>
      <c r="BF21" s="90">
        <v>9.7796791443850264</v>
      </c>
      <c r="BG21" s="47">
        <v>10</v>
      </c>
      <c r="BH21" s="52">
        <v>0</v>
      </c>
      <c r="BI21" s="92">
        <v>-0.22032085561497361</v>
      </c>
      <c r="BJ21" s="38">
        <v>10</v>
      </c>
    </row>
    <row r="22" spans="1:62" ht="13" x14ac:dyDescent="0.2">
      <c r="A22" s="239" t="s">
        <v>14</v>
      </c>
      <c r="B22" s="216"/>
      <c r="C22" s="93">
        <v>0</v>
      </c>
      <c r="D22" s="52">
        <v>0</v>
      </c>
      <c r="E22" s="52">
        <v>0</v>
      </c>
      <c r="F22" s="92">
        <v>0</v>
      </c>
      <c r="G22" s="187">
        <v>0</v>
      </c>
      <c r="H22" s="93">
        <v>0</v>
      </c>
      <c r="I22" s="52">
        <v>0</v>
      </c>
      <c r="J22" s="52">
        <v>0</v>
      </c>
      <c r="K22" s="92">
        <v>0</v>
      </c>
      <c r="L22" s="187">
        <v>0</v>
      </c>
      <c r="M22" s="93">
        <v>0</v>
      </c>
      <c r="N22" s="52">
        <v>0</v>
      </c>
      <c r="O22" s="52">
        <v>0</v>
      </c>
      <c r="P22" s="103">
        <v>0</v>
      </c>
      <c r="Q22" s="183">
        <v>0</v>
      </c>
      <c r="R22" s="90">
        <v>0</v>
      </c>
      <c r="S22" s="52">
        <v>0</v>
      </c>
      <c r="T22" s="52">
        <v>0</v>
      </c>
      <c r="U22" s="103">
        <v>0</v>
      </c>
      <c r="V22" s="38">
        <v>0</v>
      </c>
      <c r="W22" s="93">
        <v>0</v>
      </c>
      <c r="X22" s="52">
        <v>0</v>
      </c>
      <c r="Y22" s="52">
        <v>0</v>
      </c>
      <c r="Z22" s="104">
        <v>0</v>
      </c>
      <c r="AA22" s="189">
        <v>0</v>
      </c>
      <c r="AB22" s="93">
        <v>0</v>
      </c>
      <c r="AC22" s="52">
        <v>0</v>
      </c>
      <c r="AD22" s="52">
        <v>0</v>
      </c>
      <c r="AE22" s="97">
        <v>0</v>
      </c>
      <c r="AF22" s="98">
        <v>0</v>
      </c>
      <c r="AG22" s="90">
        <v>2</v>
      </c>
      <c r="AH22" s="52">
        <v>2</v>
      </c>
      <c r="AI22" s="52">
        <v>0</v>
      </c>
      <c r="AJ22" s="48">
        <v>0</v>
      </c>
      <c r="AK22" s="49">
        <v>2</v>
      </c>
      <c r="AL22" s="90">
        <v>260</v>
      </c>
      <c r="AM22" s="52">
        <v>260</v>
      </c>
      <c r="AN22" s="52">
        <v>0</v>
      </c>
      <c r="AO22" s="48">
        <v>0</v>
      </c>
      <c r="AP22" s="236">
        <v>260</v>
      </c>
      <c r="AQ22" s="90">
        <v>85</v>
      </c>
      <c r="AR22" s="52">
        <v>85</v>
      </c>
      <c r="AS22" s="52">
        <v>0</v>
      </c>
      <c r="AT22" s="48">
        <v>0</v>
      </c>
      <c r="AU22" s="38">
        <v>85</v>
      </c>
      <c r="AV22" s="191">
        <v>10.966336633663367</v>
      </c>
      <c r="AW22" s="52">
        <v>11</v>
      </c>
      <c r="AX22" s="52">
        <v>0</v>
      </c>
      <c r="AY22" s="48">
        <v>-3.3663366336632805E-2</v>
      </c>
      <c r="AZ22" s="42">
        <v>11</v>
      </c>
      <c r="BA22" s="93">
        <v>0</v>
      </c>
      <c r="BB22" s="47">
        <v>0</v>
      </c>
      <c r="BC22" s="52">
        <v>0</v>
      </c>
      <c r="BD22" s="103">
        <v>0</v>
      </c>
      <c r="BE22" s="38">
        <v>0</v>
      </c>
      <c r="BF22" s="90">
        <v>9.7796791443850264</v>
      </c>
      <c r="BG22" s="47">
        <v>10</v>
      </c>
      <c r="BH22" s="52">
        <v>0</v>
      </c>
      <c r="BI22" s="92">
        <v>-0.22032085561497361</v>
      </c>
      <c r="BJ22" s="38">
        <v>10</v>
      </c>
    </row>
    <row r="23" spans="1:62" ht="14" thickBot="1" x14ac:dyDescent="0.25">
      <c r="A23" s="83" t="s">
        <v>15</v>
      </c>
      <c r="B23" s="217"/>
      <c r="C23" s="93">
        <v>0</v>
      </c>
      <c r="D23" s="52">
        <v>0</v>
      </c>
      <c r="E23" s="52">
        <v>0</v>
      </c>
      <c r="F23" s="92">
        <v>0</v>
      </c>
      <c r="G23" s="187">
        <v>0</v>
      </c>
      <c r="H23" s="93">
        <v>0</v>
      </c>
      <c r="I23" s="52">
        <v>0</v>
      </c>
      <c r="J23" s="52">
        <v>0</v>
      </c>
      <c r="K23" s="92">
        <v>0</v>
      </c>
      <c r="L23" s="187">
        <v>0</v>
      </c>
      <c r="M23" s="93">
        <v>0</v>
      </c>
      <c r="N23" s="52">
        <v>0</v>
      </c>
      <c r="O23" s="52">
        <v>0</v>
      </c>
      <c r="P23" s="235">
        <v>0</v>
      </c>
      <c r="Q23" s="183">
        <v>0</v>
      </c>
      <c r="R23" s="90">
        <v>0</v>
      </c>
      <c r="S23" s="52">
        <v>0</v>
      </c>
      <c r="T23" s="52">
        <v>0</v>
      </c>
      <c r="U23" s="48">
        <v>0</v>
      </c>
      <c r="V23" s="38">
        <v>0</v>
      </c>
      <c r="W23" s="93">
        <v>0</v>
      </c>
      <c r="X23" s="52">
        <v>0</v>
      </c>
      <c r="Y23" s="52">
        <v>0</v>
      </c>
      <c r="Z23" s="53">
        <v>0</v>
      </c>
      <c r="AA23" s="190">
        <v>0</v>
      </c>
      <c r="AB23" s="93">
        <v>0</v>
      </c>
      <c r="AC23" s="52">
        <v>0</v>
      </c>
      <c r="AD23" s="52">
        <v>0</v>
      </c>
      <c r="AE23" s="97">
        <v>0</v>
      </c>
      <c r="AF23" s="98">
        <v>0</v>
      </c>
      <c r="AG23" s="90">
        <v>1</v>
      </c>
      <c r="AH23" s="52">
        <v>1</v>
      </c>
      <c r="AI23" s="52">
        <v>0</v>
      </c>
      <c r="AJ23" s="48">
        <v>0</v>
      </c>
      <c r="AK23" s="49">
        <v>1</v>
      </c>
      <c r="AL23" s="90">
        <v>250</v>
      </c>
      <c r="AM23" s="52">
        <v>250</v>
      </c>
      <c r="AN23" s="52">
        <v>0</v>
      </c>
      <c r="AO23" s="48">
        <v>0</v>
      </c>
      <c r="AP23" s="236">
        <v>250</v>
      </c>
      <c r="AQ23" s="90">
        <v>72</v>
      </c>
      <c r="AR23" s="52">
        <v>72</v>
      </c>
      <c r="AS23" s="52">
        <v>0</v>
      </c>
      <c r="AT23" s="48">
        <v>0</v>
      </c>
      <c r="AU23" s="38">
        <v>72</v>
      </c>
      <c r="AV23" s="191">
        <v>10.966336633663367</v>
      </c>
      <c r="AW23" s="52">
        <v>11</v>
      </c>
      <c r="AX23" s="52">
        <v>0</v>
      </c>
      <c r="AY23" s="48">
        <v>-3.3663366336632805E-2</v>
      </c>
      <c r="AZ23" s="42">
        <v>11</v>
      </c>
      <c r="BA23" s="93">
        <v>0</v>
      </c>
      <c r="BB23" s="47">
        <v>0</v>
      </c>
      <c r="BC23" s="52">
        <v>0</v>
      </c>
      <c r="BD23" s="48">
        <v>0</v>
      </c>
      <c r="BE23" s="38">
        <v>0</v>
      </c>
      <c r="BF23" s="90">
        <v>9.7796791443850264</v>
      </c>
      <c r="BG23" s="47">
        <v>10</v>
      </c>
      <c r="BH23" s="52">
        <v>0</v>
      </c>
      <c r="BI23" s="92">
        <v>-0.22032085561497361</v>
      </c>
      <c r="BJ23" s="38">
        <v>10</v>
      </c>
    </row>
    <row r="24" spans="1:62" s="9" customFormat="1" ht="14" thickBot="1" x14ac:dyDescent="0.25">
      <c r="A24" s="17" t="s">
        <v>17</v>
      </c>
      <c r="B24" s="218"/>
      <c r="C24" s="102">
        <f t="shared" ref="C24:BJ24" si="0">SUM(C10:C23)</f>
        <v>0</v>
      </c>
      <c r="D24" s="60">
        <f t="shared" si="0"/>
        <v>0</v>
      </c>
      <c r="E24" s="60">
        <f t="shared" si="0"/>
        <v>0</v>
      </c>
      <c r="F24" s="102">
        <f t="shared" si="0"/>
        <v>0</v>
      </c>
      <c r="G24" s="69">
        <f t="shared" si="0"/>
        <v>0</v>
      </c>
      <c r="H24" s="102">
        <f t="shared" si="0"/>
        <v>0</v>
      </c>
      <c r="I24" s="60">
        <f t="shared" si="0"/>
        <v>0</v>
      </c>
      <c r="J24" s="60">
        <f t="shared" si="0"/>
        <v>0</v>
      </c>
      <c r="K24" s="102">
        <f t="shared" si="0"/>
        <v>0</v>
      </c>
      <c r="L24" s="69">
        <f t="shared" si="0"/>
        <v>0</v>
      </c>
      <c r="M24" s="102">
        <f t="shared" si="0"/>
        <v>0</v>
      </c>
      <c r="N24" s="60">
        <f t="shared" si="0"/>
        <v>0</v>
      </c>
      <c r="O24" s="60">
        <f t="shared" si="0"/>
        <v>0</v>
      </c>
      <c r="P24" s="102">
        <f t="shared" si="0"/>
        <v>0</v>
      </c>
      <c r="Q24" s="102">
        <f t="shared" si="0"/>
        <v>0</v>
      </c>
      <c r="R24" s="60">
        <f t="shared" si="0"/>
        <v>0</v>
      </c>
      <c r="S24" s="60">
        <f t="shared" si="0"/>
        <v>0</v>
      </c>
      <c r="T24" s="60">
        <f t="shared" si="0"/>
        <v>0</v>
      </c>
      <c r="U24" s="60">
        <f t="shared" si="0"/>
        <v>0</v>
      </c>
      <c r="V24" s="60">
        <f t="shared" si="0"/>
        <v>0</v>
      </c>
      <c r="W24" s="102">
        <f>SUM(W10:W23)</f>
        <v>0</v>
      </c>
      <c r="X24" s="102">
        <f>SUM(X10:X23)</f>
        <v>0</v>
      </c>
      <c r="Y24" s="102">
        <f t="shared" si="0"/>
        <v>0</v>
      </c>
      <c r="Z24" s="102">
        <f t="shared" si="0"/>
        <v>0</v>
      </c>
      <c r="AA24" s="208">
        <f t="shared" si="0"/>
        <v>0</v>
      </c>
      <c r="AB24" s="102">
        <f t="shared" si="0"/>
        <v>0</v>
      </c>
      <c r="AC24" s="60">
        <f t="shared" si="0"/>
        <v>0</v>
      </c>
      <c r="AD24" s="60">
        <f t="shared" si="0"/>
        <v>0</v>
      </c>
      <c r="AE24" s="102">
        <f t="shared" si="0"/>
        <v>0</v>
      </c>
      <c r="AF24" s="69">
        <f t="shared" si="0"/>
        <v>0</v>
      </c>
      <c r="AG24" s="192">
        <f t="shared" si="0"/>
        <v>5</v>
      </c>
      <c r="AH24" s="66">
        <f t="shared" si="0"/>
        <v>5</v>
      </c>
      <c r="AI24" s="66"/>
      <c r="AJ24" s="62">
        <f t="shared" si="0"/>
        <v>0</v>
      </c>
      <c r="AK24" s="84">
        <f t="shared" si="0"/>
        <v>5</v>
      </c>
      <c r="AL24" s="102">
        <f t="shared" si="0"/>
        <v>1320</v>
      </c>
      <c r="AM24" s="66">
        <f t="shared" si="0"/>
        <v>1310</v>
      </c>
      <c r="AN24" s="66"/>
      <c r="AO24" s="62">
        <f t="shared" ref="AO24:AP24" si="1">SUM(AO10:AO23)</f>
        <v>10</v>
      </c>
      <c r="AP24" s="65">
        <f t="shared" si="1"/>
        <v>1310</v>
      </c>
      <c r="AQ24" s="102">
        <f t="shared" si="0"/>
        <v>540.32599118942733</v>
      </c>
      <c r="AR24" s="102">
        <f t="shared" si="0"/>
        <v>532</v>
      </c>
      <c r="AS24" s="102">
        <f t="shared" si="0"/>
        <v>0</v>
      </c>
      <c r="AT24" s="102">
        <f t="shared" si="0"/>
        <v>8.3259911894273131</v>
      </c>
      <c r="AU24" s="69">
        <f t="shared" si="0"/>
        <v>532</v>
      </c>
      <c r="AV24" s="102">
        <f t="shared" si="0"/>
        <v>85.199999999999989</v>
      </c>
      <c r="AW24" s="60">
        <f t="shared" si="0"/>
        <v>86</v>
      </c>
      <c r="AX24" s="60">
        <f t="shared" si="0"/>
        <v>0</v>
      </c>
      <c r="AY24" s="102">
        <f t="shared" si="0"/>
        <v>-0.79999999999999449</v>
      </c>
      <c r="AZ24" s="60">
        <f t="shared" si="0"/>
        <v>86</v>
      </c>
      <c r="BA24" s="60">
        <f t="shared" si="0"/>
        <v>0</v>
      </c>
      <c r="BB24" s="60">
        <f t="shared" si="0"/>
        <v>0</v>
      </c>
      <c r="BC24" s="60">
        <f t="shared" si="0"/>
        <v>0</v>
      </c>
      <c r="BD24" s="60">
        <f t="shared" si="0"/>
        <v>0</v>
      </c>
      <c r="BE24" s="60">
        <f t="shared" si="0"/>
        <v>0</v>
      </c>
      <c r="BF24" s="102">
        <f t="shared" si="0"/>
        <v>71.758288770053483</v>
      </c>
      <c r="BG24" s="60">
        <f t="shared" si="0"/>
        <v>70</v>
      </c>
      <c r="BH24" s="60">
        <f t="shared" si="0"/>
        <v>0</v>
      </c>
      <c r="BI24" s="102">
        <f t="shared" si="0"/>
        <v>1.7582887700534746</v>
      </c>
      <c r="BJ24" s="60">
        <f t="shared" si="0"/>
        <v>70</v>
      </c>
    </row>
    <row r="25" spans="1:62" s="19" customFormat="1" x14ac:dyDescent="0.2">
      <c r="A25" s="21"/>
      <c r="B25" s="21"/>
      <c r="C25" s="70">
        <f>+C24-C9</f>
        <v>0</v>
      </c>
      <c r="D25" s="71"/>
      <c r="E25" s="71"/>
      <c r="F25" s="71"/>
      <c r="G25" s="71"/>
      <c r="H25" s="101">
        <f>+H24-H9</f>
        <v>0</v>
      </c>
      <c r="I25" s="72"/>
      <c r="J25" s="72"/>
      <c r="K25" s="72"/>
      <c r="L25" s="72"/>
      <c r="M25" s="70">
        <f>+M24-M9</f>
        <v>0</v>
      </c>
      <c r="N25" s="71"/>
      <c r="O25" s="71"/>
      <c r="P25" s="71"/>
      <c r="Q25" s="71"/>
      <c r="R25" s="70">
        <f>+R24-R9</f>
        <v>0</v>
      </c>
      <c r="S25" s="71"/>
      <c r="T25" s="71"/>
      <c r="U25" s="71"/>
      <c r="V25" s="71"/>
      <c r="W25" s="70">
        <f>+W24-W9</f>
        <v>0</v>
      </c>
      <c r="X25" s="71"/>
      <c r="Y25" s="71"/>
      <c r="Z25" s="71"/>
      <c r="AA25" s="71"/>
      <c r="AB25" s="70">
        <f>+AB24-AB9</f>
        <v>0</v>
      </c>
      <c r="AC25" s="71"/>
      <c r="AD25" s="71"/>
      <c r="AE25" s="71"/>
      <c r="AF25" s="71"/>
      <c r="AG25" s="70">
        <f>+AG24-AG9</f>
        <v>0.20000000000000018</v>
      </c>
      <c r="AH25" s="71"/>
      <c r="AI25" s="71"/>
      <c r="AJ25" s="71"/>
      <c r="AK25" s="71"/>
      <c r="AL25" s="70">
        <f>+AL24-AL9</f>
        <v>0</v>
      </c>
      <c r="AM25" s="71"/>
      <c r="AN25" s="71"/>
      <c r="AO25" s="71"/>
      <c r="AP25" s="71"/>
      <c r="AQ25" s="70">
        <f>+AQ24-AQ9</f>
        <v>0.3259911894273273</v>
      </c>
      <c r="AR25" s="71"/>
      <c r="AS25" s="71"/>
      <c r="AT25" s="71"/>
      <c r="AU25" s="71"/>
      <c r="AV25" s="70">
        <f>+AV24-AV9</f>
        <v>0</v>
      </c>
      <c r="AW25" s="71"/>
      <c r="AX25" s="71"/>
      <c r="AY25" s="71"/>
      <c r="AZ25" s="71"/>
      <c r="BA25" s="70">
        <f>+BA24-BA9</f>
        <v>0</v>
      </c>
      <c r="BB25" s="71"/>
      <c r="BC25" s="71"/>
      <c r="BD25" s="71"/>
      <c r="BE25" s="71"/>
      <c r="BF25" s="70">
        <f>+BF24-BF9</f>
        <v>-0.24171122994651739</v>
      </c>
      <c r="BG25" s="71"/>
      <c r="BH25" s="71"/>
      <c r="BI25" s="71"/>
      <c r="BJ25" s="71"/>
    </row>
    <row r="26" spans="1:62" s="19" customFormat="1" x14ac:dyDescent="0.2">
      <c r="C26" s="73"/>
      <c r="D26" s="74"/>
      <c r="E26" s="74"/>
      <c r="F26" s="74"/>
      <c r="G26" s="74"/>
      <c r="H26" s="75"/>
      <c r="I26" s="75"/>
      <c r="J26" s="75"/>
      <c r="K26" s="75"/>
      <c r="L26" s="75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</row>
    <row r="27" spans="1:62" hidden="1" x14ac:dyDescent="0.2">
      <c r="A27" s="30" t="s">
        <v>5</v>
      </c>
      <c r="C27" s="76" t="e">
        <f t="shared" ref="C27:C36" si="2">+C10/$C$9</f>
        <v>#DIV/0!</v>
      </c>
      <c r="D27" s="77" t="e">
        <f>+C27*$C$9</f>
        <v>#DIV/0!</v>
      </c>
      <c r="E27" s="77"/>
      <c r="F27" s="77"/>
      <c r="G27" s="77"/>
      <c r="H27" s="76" t="e">
        <f t="shared" ref="H27:H36" si="3">+H10/$H$9</f>
        <v>#DIV/0!</v>
      </c>
      <c r="I27" s="77" t="e">
        <f>+H27*$H$9</f>
        <v>#DIV/0!</v>
      </c>
      <c r="J27" s="77"/>
      <c r="M27" s="76"/>
      <c r="N27" s="77"/>
      <c r="O27" s="77"/>
      <c r="P27" s="79"/>
      <c r="Q27" s="79"/>
      <c r="R27" s="76" t="e">
        <f>+R10/$R$9</f>
        <v>#DIV/0!</v>
      </c>
      <c r="S27" s="77" t="e">
        <f>+R27*$R$9</f>
        <v>#DIV/0!</v>
      </c>
      <c r="T27" s="77"/>
      <c r="AB27" s="76">
        <v>0.04</v>
      </c>
      <c r="AC27" s="77">
        <f>+$AB$9*AB27</f>
        <v>0</v>
      </c>
      <c r="AD27" s="77"/>
      <c r="AE27" s="79"/>
      <c r="AF27" s="79"/>
      <c r="AG27" s="76">
        <v>3.3333333333333333E-2</v>
      </c>
      <c r="AH27" s="77">
        <f>+$AG$9*AG27</f>
        <v>0.16</v>
      </c>
      <c r="AI27" s="77"/>
      <c r="AJ27" s="79"/>
      <c r="AK27" s="79"/>
      <c r="AL27" s="76">
        <v>3.3333333333333333E-2</v>
      </c>
      <c r="AM27" s="77">
        <f>+$AG$9*AL27</f>
        <v>0.16</v>
      </c>
      <c r="AN27" s="77"/>
      <c r="AO27" s="79"/>
      <c r="AP27" s="79"/>
      <c r="AQ27" s="76">
        <v>5.3846153846153849E-2</v>
      </c>
      <c r="AR27" s="77">
        <f>+$AQ$9*AQ27</f>
        <v>29.07692307692308</v>
      </c>
      <c r="AS27" s="77"/>
      <c r="AT27" s="79"/>
      <c r="AU27" s="79"/>
      <c r="AV27" s="76">
        <v>4.5454545454545456E-2</v>
      </c>
      <c r="AW27" s="79"/>
      <c r="AX27" s="79"/>
      <c r="AY27" s="79"/>
      <c r="AZ27" s="79"/>
      <c r="BA27" s="76">
        <v>0</v>
      </c>
      <c r="BB27" s="79"/>
      <c r="BC27" s="79"/>
      <c r="BD27" s="79"/>
      <c r="BE27" s="79"/>
      <c r="BF27" s="76">
        <v>4.6728971962616821E-2</v>
      </c>
      <c r="BG27" s="77">
        <f>+$BF$9*BF27</f>
        <v>3.3644859813084111</v>
      </c>
      <c r="BH27" s="77"/>
      <c r="BI27" s="79"/>
      <c r="BJ27" s="79"/>
    </row>
    <row r="28" spans="1:62" hidden="1" x14ac:dyDescent="0.2">
      <c r="A28" s="30" t="s">
        <v>6</v>
      </c>
      <c r="C28" s="76" t="e">
        <f t="shared" si="2"/>
        <v>#DIV/0!</v>
      </c>
      <c r="D28" s="77" t="e">
        <f t="shared" ref="D28:D39" si="4">+C28*$C$9</f>
        <v>#DIV/0!</v>
      </c>
      <c r="E28" s="77"/>
      <c r="F28" s="77"/>
      <c r="G28" s="77"/>
      <c r="H28" s="76" t="e">
        <f t="shared" si="3"/>
        <v>#DIV/0!</v>
      </c>
      <c r="I28" s="77" t="e">
        <f t="shared" ref="I28:I39" si="5">+H28*$H$9</f>
        <v>#DIV/0!</v>
      </c>
      <c r="J28" s="77"/>
      <c r="M28" s="76"/>
      <c r="N28" s="77"/>
      <c r="O28" s="77"/>
      <c r="R28" s="76" t="e">
        <f t="shared" ref="R28:R36" si="6">+R11/$C$9</f>
        <v>#DIV/0!</v>
      </c>
      <c r="S28" s="77" t="e">
        <f t="shared" ref="S28:S39" si="7">+R28*$R$9</f>
        <v>#DIV/0!</v>
      </c>
      <c r="T28" s="77"/>
      <c r="AB28" s="76">
        <v>0.04</v>
      </c>
      <c r="AC28" s="77">
        <f t="shared" ref="AC28:AC35" si="8">+$AB$9*AB28</f>
        <v>0</v>
      </c>
      <c r="AD28" s="77"/>
      <c r="AG28" s="76">
        <v>3.3333333333333333E-2</v>
      </c>
      <c r="AH28" s="77">
        <f t="shared" ref="AH28:AH34" si="9">+$AG$9*AG28</f>
        <v>0.16</v>
      </c>
      <c r="AI28" s="77"/>
      <c r="AL28" s="76">
        <v>3.3333333333333333E-2</v>
      </c>
      <c r="AM28" s="77">
        <f t="shared" ref="AM28:AM34" si="10">+$AG$9*AL28</f>
        <v>0.16</v>
      </c>
      <c r="AN28" s="77"/>
      <c r="AQ28" s="76">
        <v>5.3846153846153849E-2</v>
      </c>
      <c r="AR28" s="77">
        <f t="shared" ref="AR28:AR39" si="11">+$AQ$9*AQ28</f>
        <v>29.07692307692308</v>
      </c>
      <c r="AS28" s="77"/>
      <c r="AV28" s="76">
        <v>4.5454545454545456E-2</v>
      </c>
      <c r="BA28" s="76">
        <v>0</v>
      </c>
      <c r="BF28" s="76">
        <v>4.6728971962616821E-2</v>
      </c>
      <c r="BG28" s="77">
        <f t="shared" ref="BG28:BG34" si="12">+$BF$9*BF28</f>
        <v>3.3644859813084111</v>
      </c>
      <c r="BH28" s="77"/>
    </row>
    <row r="29" spans="1:62" hidden="1" x14ac:dyDescent="0.2">
      <c r="A29" s="30" t="s">
        <v>7</v>
      </c>
      <c r="C29" s="76" t="e">
        <f t="shared" si="2"/>
        <v>#DIV/0!</v>
      </c>
      <c r="D29" s="77" t="e">
        <f t="shared" si="4"/>
        <v>#DIV/0!</v>
      </c>
      <c r="E29" s="77"/>
      <c r="H29" s="76" t="e">
        <f t="shared" si="3"/>
        <v>#DIV/0!</v>
      </c>
      <c r="I29" s="77" t="e">
        <f t="shared" si="5"/>
        <v>#DIV/0!</v>
      </c>
      <c r="J29" s="77"/>
      <c r="M29" s="76"/>
      <c r="N29" s="77"/>
      <c r="O29" s="77"/>
      <c r="R29" s="76" t="e">
        <f t="shared" si="6"/>
        <v>#DIV/0!</v>
      </c>
      <c r="S29" s="77" t="e">
        <f t="shared" si="7"/>
        <v>#DIV/0!</v>
      </c>
      <c r="T29" s="77"/>
      <c r="AB29" s="76">
        <v>7.0000000000000007E-2</v>
      </c>
      <c r="AC29" s="77">
        <f t="shared" si="8"/>
        <v>0</v>
      </c>
      <c r="AD29" s="77"/>
      <c r="AG29" s="76">
        <v>8.3333333333333329E-2</v>
      </c>
      <c r="AH29" s="77">
        <f t="shared" si="9"/>
        <v>0.39999999999999997</v>
      </c>
      <c r="AI29" s="77"/>
      <c r="AL29" s="76">
        <v>8.3333333333333329E-2</v>
      </c>
      <c r="AM29" s="77">
        <f t="shared" si="10"/>
        <v>0.39999999999999997</v>
      </c>
      <c r="AN29" s="77"/>
      <c r="AQ29" s="76">
        <v>7.6923076923076927E-2</v>
      </c>
      <c r="AR29" s="77">
        <f t="shared" si="11"/>
        <v>41.53846153846154</v>
      </c>
      <c r="AS29" s="77"/>
      <c r="AV29" s="76">
        <v>9.0909090909090912E-2</v>
      </c>
      <c r="BA29" s="76">
        <v>0</v>
      </c>
      <c r="BF29" s="76">
        <v>9.8130841121495324E-2</v>
      </c>
      <c r="BG29" s="77">
        <f t="shared" si="12"/>
        <v>7.065420560747663</v>
      </c>
      <c r="BH29" s="77"/>
    </row>
    <row r="30" spans="1:62" hidden="1" x14ac:dyDescent="0.2">
      <c r="A30" s="30" t="s">
        <v>8</v>
      </c>
      <c r="C30" s="76" t="e">
        <f t="shared" si="2"/>
        <v>#DIV/0!</v>
      </c>
      <c r="D30" s="77" t="e">
        <f t="shared" si="4"/>
        <v>#DIV/0!</v>
      </c>
      <c r="E30" s="77"/>
      <c r="H30" s="76" t="e">
        <f t="shared" si="3"/>
        <v>#DIV/0!</v>
      </c>
      <c r="I30" s="77" t="e">
        <f t="shared" si="5"/>
        <v>#DIV/0!</v>
      </c>
      <c r="J30" s="77"/>
      <c r="M30" s="76"/>
      <c r="N30" s="77"/>
      <c r="O30" s="77"/>
      <c r="R30" s="76" t="e">
        <f t="shared" si="6"/>
        <v>#DIV/0!</v>
      </c>
      <c r="S30" s="77" t="e">
        <f t="shared" si="7"/>
        <v>#DIV/0!</v>
      </c>
      <c r="T30" s="77"/>
      <c r="AB30" s="76">
        <v>0.04</v>
      </c>
      <c r="AC30" s="77">
        <f t="shared" si="8"/>
        <v>0</v>
      </c>
      <c r="AD30" s="77"/>
      <c r="AG30" s="76">
        <v>0.05</v>
      </c>
      <c r="AH30" s="77">
        <f t="shared" si="9"/>
        <v>0.24</v>
      </c>
      <c r="AI30" s="77"/>
      <c r="AL30" s="76">
        <v>0.05</v>
      </c>
      <c r="AM30" s="77">
        <f t="shared" si="10"/>
        <v>0.24</v>
      </c>
      <c r="AN30" s="77"/>
      <c r="AQ30" s="76">
        <v>6.1538461538461542E-2</v>
      </c>
      <c r="AR30" s="77">
        <f t="shared" si="11"/>
        <v>33.230769230769234</v>
      </c>
      <c r="AS30" s="77"/>
      <c r="AV30" s="76">
        <v>6.8181818181818177E-2</v>
      </c>
      <c r="BA30" s="76">
        <v>0</v>
      </c>
      <c r="BF30" s="76">
        <v>4.6728971962616821E-2</v>
      </c>
      <c r="BG30" s="77">
        <f t="shared" si="12"/>
        <v>3.3644859813084111</v>
      </c>
      <c r="BH30" s="77"/>
    </row>
    <row r="31" spans="1:62" hidden="1" x14ac:dyDescent="0.2">
      <c r="A31" s="30" t="s">
        <v>9</v>
      </c>
      <c r="C31" s="76" t="e">
        <f t="shared" si="2"/>
        <v>#DIV/0!</v>
      </c>
      <c r="D31" s="77" t="e">
        <f t="shared" si="4"/>
        <v>#DIV/0!</v>
      </c>
      <c r="E31" s="77"/>
      <c r="H31" s="76" t="e">
        <f t="shared" si="3"/>
        <v>#DIV/0!</v>
      </c>
      <c r="I31" s="77" t="e">
        <f t="shared" si="5"/>
        <v>#DIV/0!</v>
      </c>
      <c r="J31" s="77"/>
      <c r="M31" s="76"/>
      <c r="N31" s="77"/>
      <c r="O31" s="77"/>
      <c r="R31" s="76" t="e">
        <f t="shared" si="6"/>
        <v>#DIV/0!</v>
      </c>
      <c r="S31" s="77" t="e">
        <f t="shared" si="7"/>
        <v>#DIV/0!</v>
      </c>
      <c r="T31" s="77"/>
      <c r="AB31" s="76">
        <v>7.0000000000000007E-2</v>
      </c>
      <c r="AC31" s="77">
        <f t="shared" si="8"/>
        <v>0</v>
      </c>
      <c r="AD31" s="77"/>
      <c r="AG31" s="76">
        <v>8.3333333333333329E-2</v>
      </c>
      <c r="AH31" s="77">
        <f t="shared" si="9"/>
        <v>0.39999999999999997</v>
      </c>
      <c r="AI31" s="77"/>
      <c r="AL31" s="76">
        <v>8.3333333333333329E-2</v>
      </c>
      <c r="AM31" s="77">
        <f t="shared" si="10"/>
        <v>0.39999999999999997</v>
      </c>
      <c r="AN31" s="77"/>
      <c r="AQ31" s="76">
        <v>7.6923076923076927E-2</v>
      </c>
      <c r="AR31" s="77">
        <f t="shared" si="11"/>
        <v>41.53846153846154</v>
      </c>
      <c r="AS31" s="77"/>
      <c r="AV31" s="76">
        <v>9.0909090909090912E-2</v>
      </c>
      <c r="BA31" s="76">
        <v>0</v>
      </c>
      <c r="BF31" s="76">
        <v>9.8130841121495324E-2</v>
      </c>
      <c r="BG31" s="77">
        <f t="shared" si="12"/>
        <v>7.065420560747663</v>
      </c>
      <c r="BH31" s="77"/>
    </row>
    <row r="32" spans="1:62" hidden="1" x14ac:dyDescent="0.2">
      <c r="A32" s="30" t="s">
        <v>10</v>
      </c>
      <c r="C32" s="76" t="e">
        <f t="shared" si="2"/>
        <v>#DIV/0!</v>
      </c>
      <c r="D32" s="77" t="e">
        <f t="shared" si="4"/>
        <v>#DIV/0!</v>
      </c>
      <c r="E32" s="77"/>
      <c r="H32" s="76" t="e">
        <f t="shared" si="3"/>
        <v>#DIV/0!</v>
      </c>
      <c r="I32" s="77" t="e">
        <f t="shared" si="5"/>
        <v>#DIV/0!</v>
      </c>
      <c r="J32" s="77"/>
      <c r="M32" s="76"/>
      <c r="N32" s="77"/>
      <c r="O32" s="77"/>
      <c r="R32" s="76" t="e">
        <f t="shared" si="6"/>
        <v>#DIV/0!</v>
      </c>
      <c r="S32" s="77" t="e">
        <f t="shared" si="7"/>
        <v>#DIV/0!</v>
      </c>
      <c r="T32" s="77"/>
      <c r="AB32" s="76">
        <v>7.0000000000000007E-2</v>
      </c>
      <c r="AC32" s="77">
        <f t="shared" si="8"/>
        <v>0</v>
      </c>
      <c r="AD32" s="77"/>
      <c r="AG32" s="76">
        <v>8.3333333333333329E-2</v>
      </c>
      <c r="AH32" s="77">
        <f t="shared" si="9"/>
        <v>0.39999999999999997</v>
      </c>
      <c r="AI32" s="77"/>
      <c r="AL32" s="76">
        <v>8.3333333333333329E-2</v>
      </c>
      <c r="AM32" s="77">
        <f t="shared" si="10"/>
        <v>0.39999999999999997</v>
      </c>
      <c r="AN32" s="77"/>
      <c r="AQ32" s="76">
        <v>7.6923076923076927E-2</v>
      </c>
      <c r="AR32" s="77">
        <f t="shared" si="11"/>
        <v>41.53846153846154</v>
      </c>
      <c r="AS32" s="77"/>
      <c r="AV32" s="76">
        <v>9.0909090909090912E-2</v>
      </c>
      <c r="BA32" s="76">
        <v>0</v>
      </c>
      <c r="BF32" s="76">
        <v>9.8130841121495324E-2</v>
      </c>
      <c r="BG32" s="77">
        <f t="shared" si="12"/>
        <v>7.065420560747663</v>
      </c>
      <c r="BH32" s="77"/>
    </row>
    <row r="33" spans="1:60" hidden="1" x14ac:dyDescent="0.2">
      <c r="A33" s="30" t="s">
        <v>11</v>
      </c>
      <c r="C33" s="76" t="e">
        <f t="shared" si="2"/>
        <v>#DIV/0!</v>
      </c>
      <c r="D33" s="77" t="e">
        <f t="shared" si="4"/>
        <v>#DIV/0!</v>
      </c>
      <c r="E33" s="77"/>
      <c r="H33" s="76" t="e">
        <f t="shared" si="3"/>
        <v>#DIV/0!</v>
      </c>
      <c r="I33" s="77" t="e">
        <f t="shared" si="5"/>
        <v>#DIV/0!</v>
      </c>
      <c r="J33" s="77"/>
      <c r="M33" s="76"/>
      <c r="N33" s="77"/>
      <c r="O33" s="77"/>
      <c r="R33" s="76" t="e">
        <f t="shared" si="6"/>
        <v>#DIV/0!</v>
      </c>
      <c r="S33" s="77" t="e">
        <f t="shared" si="7"/>
        <v>#DIV/0!</v>
      </c>
      <c r="T33" s="77"/>
      <c r="AB33" s="76">
        <v>7.0000000000000007E-2</v>
      </c>
      <c r="AC33" s="77">
        <f t="shared" si="8"/>
        <v>0</v>
      </c>
      <c r="AD33" s="77"/>
      <c r="AG33" s="76">
        <v>8.3333333333333329E-2</v>
      </c>
      <c r="AH33" s="77">
        <f t="shared" si="9"/>
        <v>0.39999999999999997</v>
      </c>
      <c r="AI33" s="77"/>
      <c r="AL33" s="76">
        <v>8.3333333333333329E-2</v>
      </c>
      <c r="AM33" s="77">
        <f t="shared" si="10"/>
        <v>0.39999999999999997</v>
      </c>
      <c r="AN33" s="77"/>
      <c r="AQ33" s="76">
        <v>7.6923076923076927E-2</v>
      </c>
      <c r="AR33" s="77">
        <f t="shared" si="11"/>
        <v>41.53846153846154</v>
      </c>
      <c r="AS33" s="77"/>
      <c r="AV33" s="76">
        <v>9.0909090909090912E-2</v>
      </c>
      <c r="BA33" s="76">
        <v>0</v>
      </c>
      <c r="BF33" s="76">
        <v>9.8130841121495324E-2</v>
      </c>
      <c r="BG33" s="77">
        <f t="shared" si="12"/>
        <v>7.065420560747663</v>
      </c>
      <c r="BH33" s="77"/>
    </row>
    <row r="34" spans="1:60" hidden="1" x14ac:dyDescent="0.2">
      <c r="A34" s="30" t="s">
        <v>12</v>
      </c>
      <c r="C34" s="76" t="e">
        <f t="shared" si="2"/>
        <v>#DIV/0!</v>
      </c>
      <c r="D34" s="77" t="e">
        <f t="shared" si="4"/>
        <v>#DIV/0!</v>
      </c>
      <c r="E34" s="77"/>
      <c r="H34" s="76" t="e">
        <f t="shared" si="3"/>
        <v>#DIV/0!</v>
      </c>
      <c r="I34" s="77" t="e">
        <f t="shared" si="5"/>
        <v>#DIV/0!</v>
      </c>
      <c r="J34" s="77"/>
      <c r="M34" s="76"/>
      <c r="N34" s="77"/>
      <c r="O34" s="77"/>
      <c r="R34" s="76" t="e">
        <f t="shared" si="6"/>
        <v>#DIV/0!</v>
      </c>
      <c r="S34" s="77" t="e">
        <f t="shared" si="7"/>
        <v>#DIV/0!</v>
      </c>
      <c r="T34" s="77"/>
      <c r="AB34" s="76">
        <v>0.04</v>
      </c>
      <c r="AC34" s="77">
        <f t="shared" si="8"/>
        <v>0</v>
      </c>
      <c r="AD34" s="77"/>
      <c r="AG34" s="76">
        <v>0.05</v>
      </c>
      <c r="AH34" s="77">
        <f t="shared" si="9"/>
        <v>0.24</v>
      </c>
      <c r="AI34" s="77"/>
      <c r="AL34" s="76">
        <v>0.05</v>
      </c>
      <c r="AM34" s="77">
        <f t="shared" si="10"/>
        <v>0.24</v>
      </c>
      <c r="AN34" s="77"/>
      <c r="AQ34" s="76">
        <v>6.1538461538461542E-2</v>
      </c>
      <c r="AR34" s="77">
        <f t="shared" si="11"/>
        <v>33.230769230769234</v>
      </c>
      <c r="AS34" s="77"/>
      <c r="AV34" s="76">
        <v>6.8181818181818177E-2</v>
      </c>
      <c r="BA34" s="76">
        <v>0</v>
      </c>
      <c r="BF34" s="76">
        <v>4.6728971962616821E-2</v>
      </c>
      <c r="BG34" s="77">
        <f t="shared" si="12"/>
        <v>3.3644859813084111</v>
      </c>
      <c r="BH34" s="77"/>
    </row>
    <row r="35" spans="1:60" hidden="1" x14ac:dyDescent="0.2">
      <c r="A35" s="30" t="s">
        <v>29</v>
      </c>
      <c r="C35" s="76" t="e">
        <f t="shared" si="2"/>
        <v>#DIV/0!</v>
      </c>
      <c r="D35" s="77" t="e">
        <f t="shared" si="4"/>
        <v>#DIV/0!</v>
      </c>
      <c r="E35" s="77"/>
      <c r="H35" s="76" t="e">
        <f t="shared" si="3"/>
        <v>#DIV/0!</v>
      </c>
      <c r="I35" s="77" t="e">
        <f t="shared" si="5"/>
        <v>#DIV/0!</v>
      </c>
      <c r="J35" s="77"/>
      <c r="M35" s="76"/>
      <c r="N35" s="77"/>
      <c r="O35" s="77"/>
      <c r="R35" s="76" t="e">
        <f t="shared" si="6"/>
        <v>#DIV/0!</v>
      </c>
      <c r="S35" s="77" t="e">
        <f t="shared" si="7"/>
        <v>#DIV/0!</v>
      </c>
      <c r="T35" s="77"/>
      <c r="AB35" s="76">
        <v>7.0000000000000007E-2</v>
      </c>
      <c r="AC35" s="77">
        <f t="shared" si="8"/>
        <v>0</v>
      </c>
      <c r="AD35" s="77"/>
      <c r="AR35" s="77">
        <f t="shared" si="11"/>
        <v>0</v>
      </c>
      <c r="AS35" s="77"/>
      <c r="AV35" s="76">
        <v>0.13636363636363635</v>
      </c>
      <c r="BA35" s="76">
        <v>1</v>
      </c>
    </row>
    <row r="36" spans="1:60" hidden="1" x14ac:dyDescent="0.2">
      <c r="A36" s="30" t="s">
        <v>30</v>
      </c>
      <c r="C36" s="76" t="e">
        <f t="shared" si="2"/>
        <v>#DIV/0!</v>
      </c>
      <c r="D36" s="77" t="e">
        <f t="shared" si="4"/>
        <v>#DIV/0!</v>
      </c>
      <c r="E36" s="77"/>
      <c r="H36" s="76" t="e">
        <f t="shared" si="3"/>
        <v>#DIV/0!</v>
      </c>
      <c r="I36" s="77" t="e">
        <f t="shared" si="5"/>
        <v>#DIV/0!</v>
      </c>
      <c r="J36" s="77"/>
      <c r="M36" s="76"/>
      <c r="N36" s="77"/>
      <c r="O36" s="77"/>
      <c r="R36" s="76" t="e">
        <f t="shared" si="6"/>
        <v>#DIV/0!</v>
      </c>
      <c r="S36" s="77" t="e">
        <f t="shared" si="7"/>
        <v>#DIV/0!</v>
      </c>
      <c r="T36" s="77"/>
      <c r="AR36" s="77">
        <f t="shared" si="11"/>
        <v>0</v>
      </c>
      <c r="AS36" s="77"/>
      <c r="AV36" s="76">
        <v>0.13636363636363635</v>
      </c>
      <c r="BA36" s="76">
        <v>0</v>
      </c>
    </row>
    <row r="37" spans="1:60" hidden="1" x14ac:dyDescent="0.2">
      <c r="A37" s="30" t="s">
        <v>13</v>
      </c>
      <c r="C37" s="76" t="e">
        <f t="shared" ref="C37:C39" si="13">+C21/$C$9</f>
        <v>#DIV/0!</v>
      </c>
      <c r="D37" s="77" t="e">
        <f t="shared" si="4"/>
        <v>#DIV/0!</v>
      </c>
      <c r="E37" s="77"/>
      <c r="H37" s="76" t="e">
        <f t="shared" ref="H37:H39" si="14">+H21/$H$9</f>
        <v>#DIV/0!</v>
      </c>
      <c r="I37" s="77" t="e">
        <f t="shared" si="5"/>
        <v>#DIV/0!</v>
      </c>
      <c r="J37" s="77"/>
      <c r="M37" s="76"/>
      <c r="N37" s="77"/>
      <c r="O37" s="77"/>
      <c r="R37" s="76" t="e">
        <f t="shared" ref="R37:R39" si="15">+R21/$C$9</f>
        <v>#DIV/0!</v>
      </c>
      <c r="S37" s="77" t="e">
        <f t="shared" si="7"/>
        <v>#DIV/0!</v>
      </c>
      <c r="T37" s="77"/>
      <c r="AB37" s="76">
        <v>0.15015015015015015</v>
      </c>
      <c r="AC37" s="77">
        <f>+$AB$9*AB37</f>
        <v>0</v>
      </c>
      <c r="AD37" s="77"/>
      <c r="AG37" s="76">
        <v>0.16666666666666666</v>
      </c>
      <c r="AH37" s="77">
        <f>+$AG$9*AG37</f>
        <v>0.79999999999999993</v>
      </c>
      <c r="AI37" s="77"/>
      <c r="AL37" s="76">
        <v>0.16666666666666666</v>
      </c>
      <c r="AM37" s="77">
        <f>+$AG$9*AL37</f>
        <v>0.79999999999999993</v>
      </c>
      <c r="AN37" s="77"/>
      <c r="AQ37" s="76">
        <v>0.15384615384615385</v>
      </c>
      <c r="AR37" s="77">
        <f t="shared" si="11"/>
        <v>83.07692307692308</v>
      </c>
      <c r="AS37" s="77"/>
      <c r="AV37" s="76">
        <v>0.13636363636363635</v>
      </c>
      <c r="BA37" s="76">
        <v>0</v>
      </c>
      <c r="BF37" s="76">
        <v>0.14018691588785046</v>
      </c>
      <c r="BG37" s="77">
        <f>+$BF$9*BF37</f>
        <v>10.093457943925232</v>
      </c>
      <c r="BH37" s="77"/>
    </row>
    <row r="38" spans="1:60" hidden="1" x14ac:dyDescent="0.2">
      <c r="A38" s="30" t="s">
        <v>14</v>
      </c>
      <c r="C38" s="76" t="e">
        <f t="shared" si="13"/>
        <v>#DIV/0!</v>
      </c>
      <c r="D38" s="77" t="e">
        <f t="shared" si="4"/>
        <v>#DIV/0!</v>
      </c>
      <c r="E38" s="77"/>
      <c r="H38" s="76" t="e">
        <f t="shared" si="14"/>
        <v>#DIV/0!</v>
      </c>
      <c r="I38" s="77" t="e">
        <f t="shared" si="5"/>
        <v>#DIV/0!</v>
      </c>
      <c r="J38" s="77"/>
      <c r="M38" s="76"/>
      <c r="N38" s="77"/>
      <c r="O38" s="77"/>
      <c r="R38" s="76" t="e">
        <f t="shared" si="15"/>
        <v>#DIV/0!</v>
      </c>
      <c r="S38" s="77" t="e">
        <f t="shared" si="7"/>
        <v>#DIV/0!</v>
      </c>
      <c r="T38" s="77"/>
      <c r="AB38" s="76">
        <v>0.15015015015015015</v>
      </c>
      <c r="AC38" s="77">
        <f>+$AB$9*AB38</f>
        <v>0</v>
      </c>
      <c r="AD38" s="77"/>
      <c r="AG38" s="76">
        <v>0.16666666666666666</v>
      </c>
      <c r="AH38" s="77">
        <f>+$AG$9*AG38</f>
        <v>0.79999999999999993</v>
      </c>
      <c r="AI38" s="77"/>
      <c r="AL38" s="76">
        <v>0.16666666666666666</v>
      </c>
      <c r="AM38" s="77">
        <f>+$AG$9*AL38</f>
        <v>0.79999999999999993</v>
      </c>
      <c r="AN38" s="77"/>
      <c r="AQ38" s="76">
        <v>0.15384615384615385</v>
      </c>
      <c r="AR38" s="77">
        <f t="shared" si="11"/>
        <v>83.07692307692308</v>
      </c>
      <c r="AS38" s="77"/>
      <c r="BF38" s="76">
        <v>0.14018691588785046</v>
      </c>
      <c r="BG38" s="77">
        <f>+$BF$9*BF38</f>
        <v>10.093457943925232</v>
      </c>
      <c r="BH38" s="77"/>
    </row>
    <row r="39" spans="1:60" hidden="1" x14ac:dyDescent="0.2">
      <c r="A39" s="30" t="s">
        <v>15</v>
      </c>
      <c r="C39" s="76" t="e">
        <f t="shared" si="13"/>
        <v>#DIV/0!</v>
      </c>
      <c r="D39" s="77" t="e">
        <f t="shared" si="4"/>
        <v>#DIV/0!</v>
      </c>
      <c r="E39" s="77"/>
      <c r="H39" s="76" t="e">
        <f t="shared" si="14"/>
        <v>#DIV/0!</v>
      </c>
      <c r="I39" s="77" t="e">
        <f t="shared" si="5"/>
        <v>#DIV/0!</v>
      </c>
      <c r="J39" s="77"/>
      <c r="M39" s="76"/>
      <c r="N39" s="77"/>
      <c r="O39" s="77"/>
      <c r="R39" s="76" t="e">
        <f t="shared" si="15"/>
        <v>#DIV/0!</v>
      </c>
      <c r="S39" s="77" t="e">
        <f t="shared" si="7"/>
        <v>#DIV/0!</v>
      </c>
      <c r="T39" s="77"/>
      <c r="AB39" s="76">
        <v>0.15015015015015015</v>
      </c>
      <c r="AC39" s="77">
        <f>+$AB$9*AB37</f>
        <v>0</v>
      </c>
      <c r="AD39" s="77"/>
      <c r="AG39" s="76">
        <v>0.16666666666666666</v>
      </c>
      <c r="AH39" s="77">
        <f>+$AG$9*AG39</f>
        <v>0.79999999999999993</v>
      </c>
      <c r="AI39" s="77"/>
      <c r="AL39" s="76">
        <v>0.16666666666666666</v>
      </c>
      <c r="AM39" s="77">
        <f>+$AG$9*AL39</f>
        <v>0.79999999999999993</v>
      </c>
      <c r="AN39" s="77"/>
      <c r="AQ39" s="76">
        <v>0.15384615384615385</v>
      </c>
      <c r="AR39" s="77">
        <f t="shared" si="11"/>
        <v>83.07692307692308</v>
      </c>
      <c r="AS39" s="77"/>
      <c r="BF39" s="76">
        <v>0.14018691588785046</v>
      </c>
      <c r="BG39" s="77">
        <f>+$BF$9*BF39</f>
        <v>10.093457943925232</v>
      </c>
      <c r="BH39" s="77"/>
    </row>
  </sheetData>
  <mergeCells count="24">
    <mergeCell ref="BF2:BJ2"/>
    <mergeCell ref="C2:G2"/>
    <mergeCell ref="H2:L2"/>
    <mergeCell ref="M2:Q2"/>
    <mergeCell ref="R2:V2"/>
    <mergeCell ref="W2:AA2"/>
    <mergeCell ref="AB2:AF2"/>
    <mergeCell ref="AG2:AK2"/>
    <mergeCell ref="AL2:AP2"/>
    <mergeCell ref="AQ2:AU2"/>
    <mergeCell ref="AV2:AZ2"/>
    <mergeCell ref="BA2:BE2"/>
    <mergeCell ref="BG8:BI8"/>
    <mergeCell ref="D8:F8"/>
    <mergeCell ref="I8:K8"/>
    <mergeCell ref="N8:P8"/>
    <mergeCell ref="S8:U8"/>
    <mergeCell ref="X8:Z8"/>
    <mergeCell ref="AC8:AE8"/>
    <mergeCell ref="AH8:AJ8"/>
    <mergeCell ref="AM8:AO8"/>
    <mergeCell ref="AR8:AT8"/>
    <mergeCell ref="AW8:AY8"/>
    <mergeCell ref="BB8:B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1a. Partida</vt:lpstr>
      <vt:lpstr>2a. Partida</vt:lpstr>
      <vt:lpstr>3a. Partida</vt:lpstr>
      <vt:lpstr>4a. Partida</vt:lpstr>
      <vt:lpstr>5a. Partida</vt:lpstr>
      <vt:lpstr>6a. Partida</vt:lpstr>
      <vt:lpstr>7a. Partida</vt:lpstr>
      <vt:lpstr>8a. Partida</vt:lpstr>
      <vt:lpstr>9a. PARTIDA</vt:lpstr>
      <vt:lpstr>10a. PARTIDA</vt:lpstr>
      <vt:lpstr>KN-95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Vilches, Jimena Del Carmen, CENABAST</dc:creator>
  <cp:lastModifiedBy>Usuario de Microsoft Office</cp:lastModifiedBy>
  <cp:lastPrinted>2020-05-11T12:54:05Z</cp:lastPrinted>
  <dcterms:created xsi:type="dcterms:W3CDTF">2020-03-12T20:38:43Z</dcterms:created>
  <dcterms:modified xsi:type="dcterms:W3CDTF">2020-05-27T02:44:53Z</dcterms:modified>
</cp:coreProperties>
</file>